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ktnh-my.sharepoint.com/personal/kjersti_sovik_vindafjord_kommune_no/Documents/"/>
    </mc:Choice>
  </mc:AlternateContent>
  <xr:revisionPtr revIDLastSave="0" documentId="8_{9BC47C82-4BFD-414D-A38C-D327573365FC}" xr6:coauthVersionLast="47" xr6:coauthVersionMax="47" xr10:uidLastSave="{00000000-0000-0000-0000-000000000000}"/>
  <bookViews>
    <workbookView xWindow="-110" yWindow="-110" windowWidth="19420" windowHeight="10300" tabRatio="965" firstSheet="4" activeTab="4" xr2:uid="{00000000-000D-0000-FFFF-FFFF00000000}"/>
  </bookViews>
  <sheets>
    <sheet name="Journal" sheetId="5" r:id="rId1"/>
    <sheet name="Balanse" sheetId="1" r:id="rId2"/>
    <sheet name="Resultatregnskap" sheetId="6" r:id="rId3"/>
    <sheet name="Budsjett" sheetId="27" r:id="rId4"/>
    <sheet name="Årshjul" sheetId="28" r:id="rId5"/>
  </sheets>
  <externalReferences>
    <externalReference r:id="rId6"/>
  </externalReferences>
  <definedNames>
    <definedName name="BudsjettBeløp">[1]Kontoplan!$C$2:$C$10002</definedName>
    <definedName name="BudsjettKontonr">[1]Kontoplan!$A$2:$A$10002</definedName>
    <definedName name="BudsjettÅr">[1]Kontoplan!$D$2:$D$10002</definedName>
    <definedName name="JournalBeløp">[1]Journal!$K$3:$K$20000</definedName>
    <definedName name="JournalKontonr">[1]Journal!$B$3:$B$20000</definedName>
    <definedName name="JournalÅr">[1]Journal!$I$3:$I$20000</definedName>
    <definedName name="Kontoplan">[1]Kontoplan!$A$2:$D$20000</definedName>
    <definedName name="RegnskapsÅr">Resultatregnskap!$A$1</definedName>
    <definedName name="_xlnm.Print_Area" localSheetId="1">Balanse!$A$1:$E$26</definedName>
    <definedName name="_xlnm.Print_Area" localSheetId="0">Journal!$A$1:$T$6</definedName>
    <definedName name="_xlnm.Print_Area" localSheetId="2">Resultatregnskap!$A$1:$G$44</definedName>
    <definedName name="_xlnm.Print_Titles" localSheetId="0">Journal!$1:$5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92" i="5"/>
  <c r="D19" i="5"/>
  <c r="D20" i="5"/>
  <c r="D21" i="5"/>
  <c r="D12" i="5"/>
  <c r="C30" i="27" l="1"/>
  <c r="B54" i="27"/>
  <c r="C21" i="27"/>
  <c r="C20" i="27"/>
  <c r="C39" i="27"/>
  <c r="C47" i="27" l="1"/>
  <c r="M5" i="5" l="1"/>
  <c r="N5" i="5"/>
  <c r="O5" i="5"/>
  <c r="P5" i="5"/>
  <c r="Q5" i="5"/>
  <c r="R5" i="5"/>
  <c r="S5" i="5"/>
  <c r="T5" i="5"/>
  <c r="U5" i="5"/>
  <c r="L5" i="5"/>
  <c r="F5" i="5"/>
  <c r="G5" i="5"/>
  <c r="H5" i="5"/>
  <c r="I5" i="5"/>
  <c r="E5" i="5"/>
  <c r="C4" i="1" s="1"/>
  <c r="D116" i="5" l="1"/>
  <c r="D117" i="5"/>
  <c r="D118" i="5"/>
  <c r="D119" i="5"/>
  <c r="D120" i="5"/>
  <c r="D121" i="5"/>
  <c r="D122" i="5"/>
  <c r="D123" i="5"/>
  <c r="D124" i="5"/>
  <c r="D125" i="5"/>
  <c r="D126" i="5"/>
  <c r="D127" i="5"/>
  <c r="D7" i="5"/>
  <c r="D8" i="5"/>
  <c r="D9" i="5"/>
  <c r="D10" i="5"/>
  <c r="D11" i="5"/>
  <c r="D13" i="5"/>
  <c r="D14" i="5"/>
  <c r="D15" i="5"/>
  <c r="D16" i="5"/>
  <c r="D17" i="5"/>
  <c r="D18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114" i="5"/>
  <c r="D115" i="5"/>
  <c r="C9" i="6" l="1"/>
  <c r="E9" i="6" s="1"/>
  <c r="B9" i="6"/>
  <c r="C5" i="1" l="1"/>
  <c r="C9" i="1" s="1"/>
  <c r="J7" i="5" l="1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D21" i="6"/>
  <c r="C25" i="27"/>
  <c r="D17" i="6" s="1"/>
  <c r="F11" i="6"/>
  <c r="D10" i="6"/>
  <c r="E10" i="6" s="1"/>
  <c r="D8" i="6"/>
  <c r="B10" i="6"/>
  <c r="B8" i="6"/>
  <c r="I4" i="5" s="1"/>
  <c r="D7" i="6"/>
  <c r="B7" i="6"/>
  <c r="G4" i="5" s="1"/>
  <c r="B23" i="6"/>
  <c r="T4" i="5" s="1"/>
  <c r="B19" i="6"/>
  <c r="Q4" i="5" s="1"/>
  <c r="B18" i="6"/>
  <c r="P4" i="5" s="1"/>
  <c r="B17" i="6"/>
  <c r="O4" i="5" s="1"/>
  <c r="B16" i="6"/>
  <c r="N4" i="5" s="1"/>
  <c r="B15" i="6"/>
  <c r="M4" i="5" s="1"/>
  <c r="B14" i="6"/>
  <c r="L4" i="5" s="1"/>
  <c r="B22" i="6"/>
  <c r="S4" i="5" s="1"/>
  <c r="B21" i="6"/>
  <c r="R4" i="5" s="1"/>
  <c r="B20" i="6"/>
  <c r="U4" i="5" s="1"/>
  <c r="E54" i="27"/>
  <c r="C53" i="27"/>
  <c r="D19" i="6" s="1"/>
  <c r="D14" i="6"/>
  <c r="D15" i="6"/>
  <c r="C37" i="27"/>
  <c r="D23" i="6" s="1"/>
  <c r="C35" i="27"/>
  <c r="D22" i="6" s="1"/>
  <c r="C33" i="27"/>
  <c r="D16" i="6" s="1"/>
  <c r="D18" i="6" l="1"/>
  <c r="C54" i="27"/>
  <c r="D20" i="6"/>
  <c r="D11" i="6"/>
  <c r="F25" i="6" l="1"/>
  <c r="F27" i="6" l="1"/>
  <c r="C14" i="1"/>
  <c r="C20" i="6" l="1"/>
  <c r="D25" i="6"/>
  <c r="H11" i="6"/>
  <c r="H25" i="6"/>
  <c r="G25" i="6"/>
  <c r="G11" i="6"/>
  <c r="E9" i="1"/>
  <c r="C16" i="6" l="1"/>
  <c r="E16" i="6" s="1"/>
  <c r="C18" i="6"/>
  <c r="E18" i="6" s="1"/>
  <c r="C21" i="6"/>
  <c r="E21" i="6" s="1"/>
  <c r="C14" i="6"/>
  <c r="C22" i="6"/>
  <c r="E22" i="6" s="1"/>
  <c r="E20" i="6"/>
  <c r="C19" i="6"/>
  <c r="E19" i="6" s="1"/>
  <c r="C15" i="6"/>
  <c r="E15" i="6" s="1"/>
  <c r="C23" i="6"/>
  <c r="E23" i="6" s="1"/>
  <c r="C17" i="6"/>
  <c r="E17" i="6" s="1"/>
  <c r="C7" i="6"/>
  <c r="E7" i="6" s="1"/>
  <c r="C8" i="6"/>
  <c r="E8" i="6" s="1"/>
  <c r="G27" i="6"/>
  <c r="E17" i="1" s="1"/>
  <c r="E18" i="1" s="1"/>
  <c r="E12" i="1" s="1"/>
  <c r="E14" i="1" s="1"/>
  <c r="C6" i="1"/>
  <c r="C7" i="1"/>
  <c r="H27" i="6"/>
  <c r="D27" i="6"/>
  <c r="E11" i="6" l="1"/>
  <c r="C11" i="6"/>
  <c r="C25" i="6"/>
  <c r="E25" i="6" s="1"/>
  <c r="E14" i="6"/>
  <c r="D9" i="1"/>
  <c r="D18" i="1" l="1"/>
  <c r="C27" i="6" l="1"/>
  <c r="C17" i="1" s="1"/>
  <c r="C18" i="1" l="1"/>
  <c r="E27" i="6"/>
</calcChain>
</file>

<file path=xl/sharedStrings.xml><?xml version="1.0" encoding="utf-8"?>
<sst xmlns="http://schemas.openxmlformats.org/spreadsheetml/2006/main" count="486" uniqueCount="329">
  <si>
    <t>Fagforbundet Vindafjord, Avd. 497</t>
  </si>
  <si>
    <t>Eiendeler:</t>
  </si>
  <si>
    <t>TIL KVEN?</t>
  </si>
  <si>
    <t>Inntekter:</t>
  </si>
  <si>
    <t>GJLEDER Kva</t>
  </si>
  <si>
    <t>Utgifter:</t>
  </si>
  <si>
    <t>REGNSKAPSÅR: 2024</t>
  </si>
  <si>
    <t>Beløp</t>
  </si>
  <si>
    <t>Dato</t>
  </si>
  <si>
    <t>Bilag</t>
  </si>
  <si>
    <t>Tekst</t>
  </si>
  <si>
    <t>Drift</t>
  </si>
  <si>
    <t>Sparekt.</t>
  </si>
  <si>
    <t>Andre inteketer</t>
  </si>
  <si>
    <t>Saldo:</t>
  </si>
  <si>
    <t>IB</t>
  </si>
  <si>
    <t>Kontr.</t>
  </si>
  <si>
    <t>02.01.25</t>
  </si>
  <si>
    <t>Fagforbundet Rogaland</t>
  </si>
  <si>
    <t>Samling opplæringsansvarlig</t>
  </si>
  <si>
    <t>Artisti profil</t>
  </si>
  <si>
    <t>Sjokolade til årsmøte</t>
  </si>
  <si>
    <t>07.01.25</t>
  </si>
  <si>
    <t>Dvs reklame artikler, purring frå i fjor</t>
  </si>
  <si>
    <t>Anne Britt Håkull</t>
  </si>
  <si>
    <t>Porto innkalling jubilant årsmøte</t>
  </si>
  <si>
    <t>Omkostninger Bedriftsnett</t>
  </si>
  <si>
    <t>Omkostninger</t>
  </si>
  <si>
    <t>Skatteetaten-skatteinnkreving</t>
  </si>
  <si>
    <t>Rest feil i arb.avg.grunnlag 2024</t>
  </si>
  <si>
    <t>14.01.25</t>
  </si>
  <si>
    <t>Cirkel K</t>
  </si>
  <si>
    <t>Mat styremøte</t>
  </si>
  <si>
    <t>Helsesydvest avd 468</t>
  </si>
  <si>
    <t>Egenandel kurs</t>
  </si>
  <si>
    <t>16.01.25</t>
  </si>
  <si>
    <t>Kjersti Søvik</t>
  </si>
  <si>
    <t>Handlet premier til årsmøte på gnisten</t>
  </si>
  <si>
    <t>21.01.25</t>
  </si>
  <si>
    <t>Innskudd FAne2</t>
  </si>
  <si>
    <t>Fane2</t>
  </si>
  <si>
    <t>23.01.25</t>
  </si>
  <si>
    <t>Dvs utlegg årsmøte</t>
  </si>
  <si>
    <t>Innbetaling</t>
  </si>
  <si>
    <t>Vipps lodd årsmøte, frå Kjersti Søvik</t>
  </si>
  <si>
    <t>27.01.25</t>
  </si>
  <si>
    <t>28.01.25</t>
  </si>
  <si>
    <t>Nesheimtunet</t>
  </si>
  <si>
    <t>Årsmøte/medlemsmiddag</t>
  </si>
  <si>
    <t>Stiftelsen sos-barneby</t>
  </si>
  <si>
    <t>Loddsalg medlemsmiddag</t>
  </si>
  <si>
    <t>31.01.25</t>
  </si>
  <si>
    <t>Posten bring</t>
  </si>
  <si>
    <t>Undrefrankert post</t>
  </si>
  <si>
    <t>05.02.25</t>
  </si>
  <si>
    <t>Omkostninger bedriftsnett</t>
  </si>
  <si>
    <t>06.02.25</t>
  </si>
  <si>
    <t>David I. Hågensli</t>
  </si>
  <si>
    <t>Minikonsert årsmøte</t>
  </si>
  <si>
    <t>14.02.25</t>
  </si>
  <si>
    <t>Kurs i lov og avtaleverk</t>
  </si>
  <si>
    <t>Kurs i arbeidstidsordning, langvakter</t>
  </si>
  <si>
    <t>19.02.25</t>
  </si>
  <si>
    <t>Innskudd fane2</t>
  </si>
  <si>
    <t>Kontingent innskudd</t>
  </si>
  <si>
    <t>3.3.25</t>
  </si>
  <si>
    <t>Landsorganisasjonen</t>
  </si>
  <si>
    <t>Lo kontingent</t>
  </si>
  <si>
    <t>4.3.25</t>
  </si>
  <si>
    <t>Bedriftsnett</t>
  </si>
  <si>
    <t>11.3.25</t>
  </si>
  <si>
    <t>Leder og nestledersamling</t>
  </si>
  <si>
    <t>Lederutvikling</t>
  </si>
  <si>
    <t>leder og nestledersamling</t>
  </si>
  <si>
    <t>17.3.25</t>
  </si>
  <si>
    <t>Fane2 innskudd</t>
  </si>
  <si>
    <t>24.3.25</t>
  </si>
  <si>
    <t>Turnuskurs</t>
  </si>
  <si>
    <t>Dvs reklame artiklar</t>
  </si>
  <si>
    <t>Konfliktberedskap</t>
  </si>
  <si>
    <t>25.3.25</t>
  </si>
  <si>
    <t>Overførsel mellom egne kontoer</t>
  </si>
  <si>
    <t>Overføring mellom egne kontoer</t>
  </si>
  <si>
    <t>27.03.25</t>
  </si>
  <si>
    <t>Vindafjord catering</t>
  </si>
  <si>
    <t>Kake, barnehagedagen</t>
  </si>
  <si>
    <t>02.04.25</t>
  </si>
  <si>
    <t>Pizza ptv samling</t>
  </si>
  <si>
    <t>09.04.25</t>
  </si>
  <si>
    <t>Påske give away (Konkuranse)</t>
  </si>
  <si>
    <t>08.04.25</t>
  </si>
  <si>
    <t>22.04.25</t>
  </si>
  <si>
    <t>Liv Karin Lærdal</t>
  </si>
  <si>
    <t>Reiseregning trinn 3</t>
  </si>
  <si>
    <t>23.04.25</t>
  </si>
  <si>
    <t>Fagforbundet Vindafjord</t>
  </si>
  <si>
    <t>25.04.25</t>
  </si>
  <si>
    <t>Power Etne</t>
  </si>
  <si>
    <t>Ipad til ptv</t>
  </si>
  <si>
    <t>08.05.25</t>
  </si>
  <si>
    <t>Domeneshop</t>
  </si>
  <si>
    <t>fagforbund fornyelse</t>
  </si>
  <si>
    <t>Tapt arbeidsfortjeneste Beathe og Gerny</t>
  </si>
  <si>
    <t>15.05.25</t>
  </si>
  <si>
    <t>Tapt arbeidsfortjeneste Sonia Lie</t>
  </si>
  <si>
    <t>16.05.25</t>
  </si>
  <si>
    <t>Berhansen</t>
  </si>
  <si>
    <t>Tur til Oslo for ptv</t>
  </si>
  <si>
    <t>26.05.25</t>
  </si>
  <si>
    <t xml:space="preserve">Landsorganisasjonen </t>
  </si>
  <si>
    <t>Kontingent</t>
  </si>
  <si>
    <t>06.05.25</t>
  </si>
  <si>
    <t>27.05.25</t>
  </si>
  <si>
    <t>Fagforbundet Sauda</t>
  </si>
  <si>
    <t>Kurskostnader trinn 3</t>
  </si>
  <si>
    <t>28.05.25</t>
  </si>
  <si>
    <t>fagforbundet Vindafjord</t>
  </si>
  <si>
    <t>30.05.25</t>
  </si>
  <si>
    <t>Phad thai</t>
  </si>
  <si>
    <t>Mat styremøte 2024</t>
  </si>
  <si>
    <t>12.06.25</t>
  </si>
  <si>
    <t>Samling for FTV/TV 2 - 3 april 2025</t>
  </si>
  <si>
    <t>Trinn 4 og 5 kurs</t>
  </si>
  <si>
    <t>Irene Viland</t>
  </si>
  <si>
    <t>Dvs utlegg blåtur</t>
  </si>
  <si>
    <t>Margit Rødne</t>
  </si>
  <si>
    <t>Mat møte blåtur</t>
  </si>
  <si>
    <t>13.06.25</t>
  </si>
  <si>
    <t>Beate Tandrevold</t>
  </si>
  <si>
    <t>Utlegg restaurant ptv tur Oslo</t>
  </si>
  <si>
    <t>16.06.25</t>
  </si>
  <si>
    <t>Båttur ptv tur til Oslo</t>
  </si>
  <si>
    <t>Middag på Egon, ptv tur til Oslo</t>
  </si>
  <si>
    <t>Middag på " Den glade gris", ptv tur til Oslo</t>
  </si>
  <si>
    <t>19.06.25</t>
  </si>
  <si>
    <t>Fane 2 innskudd</t>
  </si>
  <si>
    <t>Jarle Tveit</t>
  </si>
  <si>
    <t>Blåtur til Suldal</t>
  </si>
  <si>
    <t>Kulp</t>
  </si>
  <si>
    <t>Middag på blåturen til Suldal</t>
  </si>
  <si>
    <t>Knapphus buss</t>
  </si>
  <si>
    <t>Buss blåtur til Suldal</t>
  </si>
  <si>
    <t>20.06.25</t>
  </si>
  <si>
    <t>Signy Sjurseth</t>
  </si>
  <si>
    <t>Frukt til blåturen</t>
  </si>
  <si>
    <t>Sommerkonkuranse</t>
  </si>
  <si>
    <t>10.06.25</t>
  </si>
  <si>
    <t>23.06.25</t>
  </si>
  <si>
    <t>Ryggsekker, ptv tur til Oslo</t>
  </si>
  <si>
    <t>Reiseregning ptv tur til Oslo</t>
  </si>
  <si>
    <t>reiseregning blåtur til Suldal</t>
  </si>
  <si>
    <t>25.06.25</t>
  </si>
  <si>
    <t>Fagforbundet</t>
  </si>
  <si>
    <t>Egenandel blåtur</t>
  </si>
  <si>
    <t>14.07.25</t>
  </si>
  <si>
    <t>08.07.25</t>
  </si>
  <si>
    <t>05.05.25</t>
  </si>
  <si>
    <t>Samling for opplæringsansvarlige</t>
  </si>
  <si>
    <t>20.08.25</t>
  </si>
  <si>
    <t>2.9.25</t>
  </si>
  <si>
    <t>Landsorganisasjonen LO</t>
  </si>
  <si>
    <t>9.9.25</t>
  </si>
  <si>
    <t>15.9.25</t>
  </si>
  <si>
    <t>Etne kommune</t>
  </si>
  <si>
    <t>Foredrag Marius Løken</t>
  </si>
  <si>
    <t>23.9.25</t>
  </si>
  <si>
    <t>Tantetunet</t>
  </si>
  <si>
    <t>arrangement pensjonist / Margit Rødne</t>
  </si>
  <si>
    <t>Dvs mat pensjonist</t>
  </si>
  <si>
    <t>Dvs kaffi, pensjonist</t>
  </si>
  <si>
    <t>Liv Kjersti Hustveit</t>
  </si>
  <si>
    <t>Foredrag pensjonist</t>
  </si>
  <si>
    <t>17.9.25</t>
  </si>
  <si>
    <t>Fane2 inntekter</t>
  </si>
  <si>
    <t>09.10.25</t>
  </si>
  <si>
    <t>21.10.25</t>
  </si>
  <si>
    <t>22.10.25</t>
  </si>
  <si>
    <t>Nina Rønnevik</t>
  </si>
  <si>
    <t>Reiseregning</t>
  </si>
  <si>
    <t>24.10.25</t>
  </si>
  <si>
    <t>Tv-aksjonen</t>
  </si>
  <si>
    <t>Gave</t>
  </si>
  <si>
    <t>04.11.25</t>
  </si>
  <si>
    <t>Fagforbundet Tysvær og Boks</t>
  </si>
  <si>
    <t>Fane 3 kurs</t>
  </si>
  <si>
    <t>Skjold arena</t>
  </si>
  <si>
    <t>Medlemsarrangement</t>
  </si>
  <si>
    <t>03.11.25</t>
  </si>
  <si>
    <t>Honorar</t>
  </si>
  <si>
    <t>Helga Ur</t>
  </si>
  <si>
    <t>Gerny Bollestad</t>
  </si>
  <si>
    <t>Ann Kristin Tangjerd</t>
  </si>
  <si>
    <t>Sonia Kirsten</t>
  </si>
  <si>
    <t>Anne Grete Gjerde</t>
  </si>
  <si>
    <t>Magnor</t>
  </si>
  <si>
    <t>Arbeidsavgift av honoraret</t>
  </si>
  <si>
    <t>Skatt av honoraret fra enkelt personer</t>
  </si>
  <si>
    <t>Ida E. Knutsen</t>
  </si>
  <si>
    <t>11.11.25</t>
  </si>
  <si>
    <t>Dvs utlegg styremøte</t>
  </si>
  <si>
    <t>18.11.25</t>
  </si>
  <si>
    <t>27.11.25</t>
  </si>
  <si>
    <t>Utlegg ptv samling</t>
  </si>
  <si>
    <t>Utgifter medlemskveld</t>
  </si>
  <si>
    <t>23.11.25</t>
  </si>
  <si>
    <t>Fagforbundet Artisti</t>
  </si>
  <si>
    <t>Nåler medlemmer</t>
  </si>
  <si>
    <t>28.11.25</t>
  </si>
  <si>
    <t>Vår andel Cecilie Thorsen</t>
  </si>
  <si>
    <t>24.11.25</t>
  </si>
  <si>
    <t>Dvs utlegg kransebitt</t>
  </si>
  <si>
    <t>02.12.25</t>
  </si>
  <si>
    <t>Kontigent</t>
  </si>
  <si>
    <t>dvs gave loddsalg</t>
  </si>
  <si>
    <t>09.12.25</t>
  </si>
  <si>
    <t>12.12.25</t>
  </si>
  <si>
    <t>Loddbøker og gevinst</t>
  </si>
  <si>
    <t>15.12.25</t>
  </si>
  <si>
    <t>19.12.25</t>
  </si>
  <si>
    <t>Dvs adm</t>
  </si>
  <si>
    <t>Utlegg utsending invitasjon</t>
  </si>
  <si>
    <t>Julegiweaway</t>
  </si>
  <si>
    <t>Utlegg felles medlemskveld</t>
  </si>
  <si>
    <t>31.12.25</t>
  </si>
  <si>
    <t>Bruksrenter</t>
  </si>
  <si>
    <t>Org.nr.975 457 249</t>
  </si>
  <si>
    <t>Balanse pr. dato</t>
  </si>
  <si>
    <t>Konto</t>
  </si>
  <si>
    <t>Saldo bank pr 31-12-2025</t>
  </si>
  <si>
    <t>2023</t>
  </si>
  <si>
    <t>Driftskonto           3543 15 01552</t>
  </si>
  <si>
    <t>Sparekonto           3543 65 15497</t>
  </si>
  <si>
    <t>Pensjonistkonto 3543 13 21864</t>
  </si>
  <si>
    <t>Skattetrekk           3543 13 13950</t>
  </si>
  <si>
    <t>Sum eiendeler</t>
  </si>
  <si>
    <t>Egenkapital</t>
  </si>
  <si>
    <t>Sum gjeld og eigenkapital</t>
  </si>
  <si>
    <t>Eigenkapital pr. 01.01 2025</t>
  </si>
  <si>
    <t>Resultat pr. dato</t>
  </si>
  <si>
    <t>Eigenkapital pr.dato</t>
  </si>
  <si>
    <t>Resultatrekneskap pr.dato</t>
  </si>
  <si>
    <t>Forslag</t>
  </si>
  <si>
    <t>Budsjett 2025</t>
  </si>
  <si>
    <t>Avvik +/-</t>
  </si>
  <si>
    <t>Budsj.2013</t>
  </si>
  <si>
    <t>Inntekter</t>
  </si>
  <si>
    <t>Sum inntekter</t>
  </si>
  <si>
    <t>Utgifter</t>
  </si>
  <si>
    <t>Sum utgifter</t>
  </si>
  <si>
    <t>Resultat</t>
  </si>
  <si>
    <t>BUDSJETT 2025</t>
  </si>
  <si>
    <t>Sammen-slått</t>
  </si>
  <si>
    <t>Leiar</t>
  </si>
  <si>
    <t>Nestleiar</t>
  </si>
  <si>
    <t>Renter</t>
  </si>
  <si>
    <t>Opplær.ans.</t>
  </si>
  <si>
    <t>Kasserar</t>
  </si>
  <si>
    <t>Oppsparte midler</t>
  </si>
  <si>
    <t>Leiar SHS</t>
  </si>
  <si>
    <t>Leiar SKKO</t>
  </si>
  <si>
    <t>Leiar SST</t>
  </si>
  <si>
    <t>Leiar SKA</t>
  </si>
  <si>
    <t>Ungdomstv.</t>
  </si>
  <si>
    <t>Pensjonisttv.</t>
  </si>
  <si>
    <t xml:space="preserve">Styremedlem </t>
  </si>
  <si>
    <t>Sekretær</t>
  </si>
  <si>
    <t>Arb-g-avg</t>
  </si>
  <si>
    <t>Møter</t>
  </si>
  <si>
    <t>Styremøter/møter</t>
  </si>
  <si>
    <t>PTV-samlingar</t>
  </si>
  <si>
    <t xml:space="preserve">Tur </t>
  </si>
  <si>
    <t>Årsmøte</t>
  </si>
  <si>
    <t>bør stå 40 000</t>
  </si>
  <si>
    <t>Medlemsarr.</t>
  </si>
  <si>
    <t>Forbundsveker</t>
  </si>
  <si>
    <t>Medlemspleie/verving/jul/påske</t>
  </si>
  <si>
    <t>Val</t>
  </si>
  <si>
    <t>Bilgodtgjering</t>
  </si>
  <si>
    <t>Blomster/gaver</t>
  </si>
  <si>
    <t>Kontingent medl.</t>
  </si>
  <si>
    <t>Kurs</t>
  </si>
  <si>
    <t>Adminsitrasjon</t>
  </si>
  <si>
    <t>Kontorrekvisita</t>
  </si>
  <si>
    <t>KLAR</t>
  </si>
  <si>
    <t>ORG</t>
  </si>
  <si>
    <t>nettbrett</t>
  </si>
  <si>
    <t>Uforutsette utgifter</t>
  </si>
  <si>
    <t>Husleige røde kors</t>
  </si>
  <si>
    <t>Seksjonsarbeid</t>
  </si>
  <si>
    <t>Seksjonane</t>
  </si>
  <si>
    <t>Pensjonist</t>
  </si>
  <si>
    <t>Ungdom</t>
  </si>
  <si>
    <t>Medlem</t>
  </si>
  <si>
    <r>
      <t>Januar</t>
    </r>
    <r>
      <rPr>
        <sz val="11"/>
        <rFont val="Calibri"/>
        <family val="2"/>
      </rPr>
      <t> </t>
    </r>
  </si>
  <si>
    <t>Ansvarlig</t>
  </si>
  <si>
    <t> Avholde årsmøte </t>
  </si>
  <si>
    <t>Sette inn annonse Grannar, legge protokoll på hjemmesiden samt publisere på Facebook </t>
  </si>
  <si>
    <r>
      <t>Februar</t>
    </r>
    <r>
      <rPr>
        <sz val="11"/>
        <rFont val="Calibri"/>
        <family val="2"/>
      </rPr>
      <t> </t>
    </r>
  </si>
  <si>
    <t>Behandle handlingsplan </t>
  </si>
  <si>
    <t>Forberede mulig streik </t>
  </si>
  <si>
    <r>
      <t>Mars</t>
    </r>
    <r>
      <rPr>
        <sz val="11"/>
        <rFont val="Calibri"/>
        <family val="2"/>
      </rPr>
      <t> </t>
    </r>
  </si>
  <si>
    <t>Organisere og forberede sommerfest/medlemstur i august. </t>
  </si>
  <si>
    <t>Påmelding og forberedelser til sommerfestival ungdom. </t>
  </si>
  <si>
    <t>Barehagedagen</t>
  </si>
  <si>
    <r>
      <t>April</t>
    </r>
    <r>
      <rPr>
        <sz val="11"/>
        <rFont val="Calibri"/>
        <family val="2"/>
      </rPr>
      <t> </t>
    </r>
  </si>
  <si>
    <t>Planlegge styreseminar i oktober? </t>
  </si>
  <si>
    <r>
      <t>Mai</t>
    </r>
    <r>
      <rPr>
        <sz val="11"/>
        <rFont val="Calibri"/>
        <family val="2"/>
      </rPr>
      <t> </t>
    </r>
  </si>
  <si>
    <t>Forberede forbundsuke </t>
  </si>
  <si>
    <t>Fortsette med sommerfest/medlemstur i august – samt invitasjon og påmelding. </t>
  </si>
  <si>
    <r>
      <t>Juni</t>
    </r>
    <r>
      <rPr>
        <sz val="11"/>
        <rFont val="Calibri"/>
        <family val="2"/>
      </rPr>
      <t> </t>
    </r>
  </si>
  <si>
    <t>Forbundsuke </t>
  </si>
  <si>
    <t>Påmelding og betaling for medlemsfest/tur. </t>
  </si>
  <si>
    <r>
      <t>Juli</t>
    </r>
    <r>
      <rPr>
        <sz val="11"/>
        <rFont val="Calibri"/>
        <family val="2"/>
      </rPr>
      <t> </t>
    </r>
  </si>
  <si>
    <t>Ferie </t>
  </si>
  <si>
    <r>
      <t>August</t>
    </r>
    <r>
      <rPr>
        <sz val="11"/>
        <rFont val="Calibri"/>
        <family val="2"/>
      </rPr>
      <t> </t>
    </r>
  </si>
  <si>
    <t> Arrangere sommerfest/medlemstur </t>
  </si>
  <si>
    <t>Valgkamp - når valg. </t>
  </si>
  <si>
    <t>Oppdatere retningslinjene i  Vindafjord</t>
  </si>
  <si>
    <r>
      <t>September</t>
    </r>
    <r>
      <rPr>
        <sz val="11"/>
        <rFont val="Calibri"/>
        <family val="2"/>
      </rPr>
      <t> </t>
    </r>
  </si>
  <si>
    <t>Svare på tariffdebatten (HTV  PTV?) </t>
  </si>
  <si>
    <t>Planlegge styreseminar i april? </t>
  </si>
  <si>
    <r>
      <t>Oktober</t>
    </r>
    <r>
      <rPr>
        <sz val="11"/>
        <rFont val="Calibri"/>
        <family val="2"/>
      </rPr>
      <t> </t>
    </r>
  </si>
  <si>
    <t>Styreseminar? </t>
  </si>
  <si>
    <r>
      <t>November</t>
    </r>
    <r>
      <rPr>
        <sz val="11"/>
        <rFont val="Calibri"/>
        <family val="2"/>
      </rPr>
      <t> </t>
    </r>
  </si>
  <si>
    <t>Forberede årsmøtet - finne dato og booke plass. </t>
  </si>
  <si>
    <t>Styreseminar i april? Sted, dato og tema </t>
  </si>
  <si>
    <t>Leder og kasserer har budsjettmøte. </t>
  </si>
  <si>
    <r>
      <t>Desember</t>
    </r>
    <r>
      <rPr>
        <sz val="11"/>
        <rFont val="Calibri"/>
        <family val="2"/>
      </rPr>
      <t> </t>
    </r>
  </si>
  <si>
    <t>Forberede årsmøtet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</si>
</sst>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-* #,##0.00\ _k_r_-;\-* #,##0.00\ _k_r_-;_-* &quot;-&quot;??\ _k_r_-;_-@_-"/>
    <numFmt numFmtId="166" formatCode="_(* #,##0_);_(* \(#,##0\);_(* &quot;-&quot;_);_(@_)"/>
    <numFmt numFmtId="167" formatCode="0.00_);[Red]\(0.00\)"/>
    <numFmt numFmtId="168" formatCode="#,##0.00;[Red]#,##0.00"/>
    <numFmt numFmtId="169" formatCode="0.0_);[Red]\(0.0\)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color indexed="12"/>
      <name val="Calibri"/>
      <family val="2"/>
    </font>
    <font>
      <sz val="10"/>
      <color indexed="12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i/>
      <sz val="8"/>
      <name val="Arial"/>
      <family val="2"/>
    </font>
    <font>
      <b/>
      <sz val="10"/>
      <color indexed="12"/>
      <name val="Arial"/>
      <family val="2"/>
    </font>
    <font>
      <u/>
      <sz val="11"/>
      <color indexed="8"/>
      <name val="Calibri"/>
      <family val="2"/>
    </font>
    <font>
      <b/>
      <sz val="11"/>
      <name val="Calibri"/>
      <family val="2"/>
    </font>
    <font>
      <b/>
      <u/>
      <sz val="1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3"/>
      <name val="Calibri"/>
      <family val="2"/>
    </font>
    <font>
      <sz val="10"/>
      <color theme="3"/>
      <name val="Calibri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u/>
      <sz val="10"/>
      <color theme="3"/>
      <name val="Calibri"/>
      <family val="2"/>
    </font>
    <font>
      <u/>
      <sz val="11"/>
      <color theme="3"/>
      <name val="Calibri"/>
      <family val="2"/>
    </font>
    <font>
      <b/>
      <sz val="11"/>
      <color theme="3"/>
      <name val="Calibri"/>
      <family val="2"/>
    </font>
    <font>
      <sz val="11"/>
      <color theme="3"/>
      <name val="Calibri"/>
      <family val="2"/>
    </font>
    <font>
      <sz val="11"/>
      <color theme="3"/>
      <name val="Arial"/>
      <family val="2"/>
    </font>
    <font>
      <b/>
      <u/>
      <sz val="1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b/>
      <i/>
      <u/>
      <sz val="9"/>
      <name val="Arial"/>
      <family val="2"/>
    </font>
    <font>
      <b/>
      <i/>
      <sz val="9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3" borderId="0" applyNumberFormat="0" applyBorder="0" applyAlignment="0" applyProtection="0"/>
    <xf numFmtId="0" fontId="2" fillId="0" borderId="0"/>
    <xf numFmtId="0" fontId="2" fillId="22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154">
    <xf numFmtId="0" fontId="0" fillId="0" borderId="0" xfId="0"/>
    <xf numFmtId="0" fontId="2" fillId="0" borderId="0" xfId="37"/>
    <xf numFmtId="164" fontId="2" fillId="0" borderId="0" xfId="37" applyNumberFormat="1"/>
    <xf numFmtId="4" fontId="19" fillId="0" borderId="0" xfId="0" applyNumberFormat="1" applyFont="1"/>
    <xf numFmtId="0" fontId="21" fillId="0" borderId="0" xfId="0" applyFont="1"/>
    <xf numFmtId="0" fontId="0" fillId="24" borderId="0" xfId="0" applyFill="1"/>
    <xf numFmtId="0" fontId="2" fillId="0" borderId="0" xfId="37" applyAlignment="1">
      <alignment horizontal="center"/>
    </xf>
    <xf numFmtId="0" fontId="22" fillId="0" borderId="0" xfId="0" applyFont="1"/>
    <xf numFmtId="0" fontId="22" fillId="25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0" fillId="26" borderId="0" xfId="0" applyFill="1"/>
    <xf numFmtId="0" fontId="26" fillId="0" borderId="0" xfId="37" applyFont="1"/>
    <xf numFmtId="0" fontId="27" fillId="0" borderId="0" xfId="0" applyFont="1" applyAlignment="1">
      <alignment horizontal="center"/>
    </xf>
    <xf numFmtId="0" fontId="27" fillId="0" borderId="0" xfId="0" applyFont="1"/>
    <xf numFmtId="167" fontId="0" fillId="0" borderId="10" xfId="0" applyNumberFormat="1" applyBorder="1"/>
    <xf numFmtId="167" fontId="0" fillId="27" borderId="0" xfId="0" applyNumberFormat="1" applyFill="1"/>
    <xf numFmtId="0" fontId="0" fillId="0" borderId="0" xfId="0" applyProtection="1">
      <protection locked="0"/>
    </xf>
    <xf numFmtId="0" fontId="22" fillId="0" borderId="0" xfId="0" applyFont="1" applyProtection="1">
      <protection locked="0"/>
    </xf>
    <xf numFmtId="0" fontId="29" fillId="0" borderId="0" xfId="0" applyFont="1"/>
    <xf numFmtId="0" fontId="28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21" fillId="0" borderId="11" xfId="0" applyFont="1" applyBorder="1"/>
    <xf numFmtId="0" fontId="21" fillId="26" borderId="0" xfId="0" applyFont="1" applyFill="1"/>
    <xf numFmtId="0" fontId="21" fillId="24" borderId="0" xfId="0" applyFont="1" applyFill="1"/>
    <xf numFmtId="0" fontId="21" fillId="28" borderId="0" xfId="0" applyFont="1" applyFill="1"/>
    <xf numFmtId="0" fontId="31" fillId="0" borderId="0" xfId="0" applyFont="1" applyAlignment="1">
      <alignment horizontal="center"/>
    </xf>
    <xf numFmtId="0" fontId="31" fillId="0" borderId="0" xfId="0" applyFont="1"/>
    <xf numFmtId="0" fontId="25" fillId="0" borderId="11" xfId="0" applyFont="1" applyBorder="1"/>
    <xf numFmtId="0" fontId="30" fillId="0" borderId="11" xfId="0" applyFont="1" applyBorder="1"/>
    <xf numFmtId="0" fontId="0" fillId="0" borderId="11" xfId="0" applyBorder="1"/>
    <xf numFmtId="0" fontId="25" fillId="0" borderId="12" xfId="0" applyFont="1" applyBorder="1"/>
    <xf numFmtId="0" fontId="0" fillId="24" borderId="11" xfId="0" applyFill="1" applyBorder="1" applyAlignment="1">
      <alignment horizontal="left"/>
    </xf>
    <xf numFmtId="0" fontId="24" fillId="0" borderId="12" xfId="0" applyFont="1" applyBorder="1"/>
    <xf numFmtId="0" fontId="0" fillId="28" borderId="11" xfId="0" applyFill="1" applyBorder="1" applyAlignment="1">
      <alignment horizontal="left"/>
    </xf>
    <xf numFmtId="0" fontId="0" fillId="26" borderId="11" xfId="0" applyFill="1" applyBorder="1" applyAlignment="1">
      <alignment horizontal="left"/>
    </xf>
    <xf numFmtId="0" fontId="0" fillId="28" borderId="11" xfId="0" applyFill="1" applyBorder="1"/>
    <xf numFmtId="0" fontId="0" fillId="26" borderId="11" xfId="0" applyFill="1" applyBorder="1"/>
    <xf numFmtId="0" fontId="21" fillId="28" borderId="13" xfId="0" applyFont="1" applyFill="1" applyBorder="1"/>
    <xf numFmtId="2" fontId="22" fillId="0" borderId="0" xfId="0" applyNumberFormat="1" applyFont="1" applyProtection="1">
      <protection locked="0"/>
    </xf>
    <xf numFmtId="0" fontId="29" fillId="0" borderId="0" xfId="0" applyFont="1" applyProtection="1">
      <protection locked="0"/>
    </xf>
    <xf numFmtId="0" fontId="19" fillId="0" borderId="11" xfId="0" applyFont="1" applyBorder="1"/>
    <xf numFmtId="0" fontId="0" fillId="25" borderId="14" xfId="0" applyFill="1" applyBorder="1" applyAlignment="1">
      <alignment horizontal="left"/>
    </xf>
    <xf numFmtId="0" fontId="0" fillId="0" borderId="11" xfId="0" applyBorder="1" applyProtection="1">
      <protection locked="0"/>
    </xf>
    <xf numFmtId="167" fontId="0" fillId="0" borderId="11" xfId="0" applyNumberFormat="1" applyBorder="1" applyProtection="1">
      <protection locked="0"/>
    </xf>
    <xf numFmtId="166" fontId="0" fillId="0" borderId="11" xfId="0" applyNumberFormat="1" applyBorder="1"/>
    <xf numFmtId="2" fontId="0" fillId="0" borderId="11" xfId="0" applyNumberFormat="1" applyBorder="1" applyProtection="1">
      <protection locked="0"/>
    </xf>
    <xf numFmtId="0" fontId="21" fillId="0" borderId="0" xfId="0" applyFont="1" applyAlignment="1">
      <alignment horizontal="left"/>
    </xf>
    <xf numFmtId="0" fontId="0" fillId="25" borderId="0" xfId="0" applyFill="1"/>
    <xf numFmtId="0" fontId="23" fillId="0" borderId="0" xfId="0" applyFont="1" applyProtection="1">
      <protection locked="0"/>
    </xf>
    <xf numFmtId="2" fontId="34" fillId="0" borderId="0" xfId="0" applyNumberFormat="1" applyFont="1" applyProtection="1">
      <protection locked="0"/>
    </xf>
    <xf numFmtId="2" fontId="23" fillId="0" borderId="0" xfId="0" applyNumberFormat="1" applyFont="1" applyProtection="1">
      <protection locked="0"/>
    </xf>
    <xf numFmtId="0" fontId="23" fillId="28" borderId="11" xfId="0" applyFont="1" applyFill="1" applyBorder="1" applyAlignment="1">
      <alignment horizontal="center"/>
    </xf>
    <xf numFmtId="3" fontId="17" fillId="28" borderId="11" xfId="37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2" fillId="28" borderId="11" xfId="0" applyFont="1" applyFill="1" applyBorder="1" applyAlignment="1">
      <alignment horizontal="center"/>
    </xf>
    <xf numFmtId="4" fontId="22" fillId="28" borderId="11" xfId="0" applyNumberFormat="1" applyFont="1" applyFill="1" applyBorder="1"/>
    <xf numFmtId="0" fontId="22" fillId="28" borderId="11" xfId="0" applyFont="1" applyFill="1" applyBorder="1"/>
    <xf numFmtId="4" fontId="28" fillId="28" borderId="11" xfId="42" applyNumberFormat="1" applyFont="1" applyFill="1" applyBorder="1"/>
    <xf numFmtId="4" fontId="2" fillId="28" borderId="11" xfId="37" applyNumberFormat="1" applyFill="1" applyBorder="1"/>
    <xf numFmtId="4" fontId="2" fillId="28" borderId="11" xfId="42" applyNumberFormat="1" applyFont="1" applyFill="1" applyBorder="1"/>
    <xf numFmtId="4" fontId="28" fillId="28" borderId="11" xfId="0" applyNumberFormat="1" applyFont="1" applyFill="1" applyBorder="1"/>
    <xf numFmtId="169" fontId="0" fillId="0" borderId="11" xfId="0" applyNumberFormat="1" applyBorder="1"/>
    <xf numFmtId="0" fontId="35" fillId="0" borderId="11" xfId="0" applyFont="1" applyBorder="1"/>
    <xf numFmtId="4" fontId="35" fillId="0" borderId="11" xfId="0" applyNumberFormat="1" applyFont="1" applyBorder="1"/>
    <xf numFmtId="0" fontId="36" fillId="0" borderId="11" xfId="0" applyFont="1" applyBorder="1"/>
    <xf numFmtId="22" fontId="0" fillId="0" borderId="0" xfId="0" applyNumberFormat="1" applyProtection="1">
      <protection locked="0"/>
    </xf>
    <xf numFmtId="0" fontId="32" fillId="29" borderId="0" xfId="37" applyFont="1" applyFill="1"/>
    <xf numFmtId="49" fontId="0" fillId="0" borderId="11" xfId="0" applyNumberFormat="1" applyBorder="1"/>
    <xf numFmtId="0" fontId="37" fillId="0" borderId="0" xfId="0" applyFont="1" applyProtection="1">
      <protection locked="0"/>
    </xf>
    <xf numFmtId="0" fontId="38" fillId="0" borderId="11" xfId="0" applyFont="1" applyBorder="1" applyAlignment="1">
      <alignment horizontal="center"/>
    </xf>
    <xf numFmtId="0" fontId="38" fillId="0" borderId="11" xfId="0" applyFont="1" applyBorder="1"/>
    <xf numFmtId="0" fontId="37" fillId="30" borderId="11" xfId="0" applyFont="1" applyFill="1" applyBorder="1" applyAlignment="1">
      <alignment horizontal="center"/>
    </xf>
    <xf numFmtId="0" fontId="39" fillId="0" borderId="11" xfId="0" applyFont="1" applyBorder="1"/>
    <xf numFmtId="4" fontId="38" fillId="0" borderId="11" xfId="0" applyNumberFormat="1" applyFont="1" applyBorder="1"/>
    <xf numFmtId="4" fontId="38" fillId="25" borderId="11" xfId="0" applyNumberFormat="1" applyFont="1" applyFill="1" applyBorder="1"/>
    <xf numFmtId="0" fontId="40" fillId="0" borderId="0" xfId="0" applyFont="1" applyAlignment="1">
      <alignment horizontal="center"/>
    </xf>
    <xf numFmtId="0" fontId="40" fillId="0" borderId="0" xfId="0" applyFont="1"/>
    <xf numFmtId="0" fontId="39" fillId="0" borderId="0" xfId="0" applyFont="1"/>
    <xf numFmtId="0" fontId="38" fillId="0" borderId="0" xfId="0" applyFont="1" applyProtection="1">
      <protection locked="0"/>
    </xf>
    <xf numFmtId="2" fontId="41" fillId="0" borderId="0" xfId="0" applyNumberFormat="1" applyFont="1" applyProtection="1">
      <protection locked="0"/>
    </xf>
    <xf numFmtId="2" fontId="38" fillId="0" borderId="0" xfId="0" applyNumberFormat="1" applyFont="1" applyProtection="1">
      <protection locked="0"/>
    </xf>
    <xf numFmtId="2" fontId="37" fillId="0" borderId="0" xfId="0" applyNumberFormat="1" applyFont="1" applyProtection="1">
      <protection locked="0"/>
    </xf>
    <xf numFmtId="0" fontId="42" fillId="0" borderId="0" xfId="37" applyFont="1"/>
    <xf numFmtId="0" fontId="42" fillId="29" borderId="0" xfId="37" applyFont="1" applyFill="1"/>
    <xf numFmtId="0" fontId="43" fillId="0" borderId="0" xfId="37" applyFont="1" applyProtection="1">
      <protection locked="0"/>
    </xf>
    <xf numFmtId="0" fontId="43" fillId="0" borderId="0" xfId="37" applyFont="1" applyAlignment="1">
      <alignment horizontal="right"/>
    </xf>
    <xf numFmtId="0" fontId="44" fillId="0" borderId="11" xfId="37" applyFont="1" applyBorder="1" applyAlignment="1">
      <alignment horizontal="center"/>
    </xf>
    <xf numFmtId="0" fontId="44" fillId="0" borderId="11" xfId="37" applyFont="1" applyBorder="1"/>
    <xf numFmtId="0" fontId="44" fillId="0" borderId="11" xfId="0" applyFont="1" applyBorder="1"/>
    <xf numFmtId="0" fontId="44" fillId="0" borderId="0" xfId="0" applyFont="1" applyProtection="1">
      <protection locked="0"/>
    </xf>
    <xf numFmtId="0" fontId="45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23" fillId="0" borderId="11" xfId="0" applyFont="1" applyBorder="1"/>
    <xf numFmtId="0" fontId="22" fillId="0" borderId="11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2" fillId="0" borderId="11" xfId="0" applyFont="1" applyBorder="1"/>
    <xf numFmtId="4" fontId="22" fillId="0" borderId="11" xfId="0" applyNumberFormat="1" applyFont="1" applyBorder="1"/>
    <xf numFmtId="0" fontId="22" fillId="29" borderId="11" xfId="0" applyFont="1" applyFill="1" applyBorder="1"/>
    <xf numFmtId="4" fontId="23" fillId="0" borderId="11" xfId="0" applyNumberFormat="1" applyFont="1" applyBorder="1"/>
    <xf numFmtId="0" fontId="19" fillId="0" borderId="11" xfId="0" applyFont="1" applyBorder="1" applyAlignment="1">
      <alignment horizontal="center"/>
    </xf>
    <xf numFmtId="4" fontId="22" fillId="29" borderId="11" xfId="0" applyNumberFormat="1" applyFont="1" applyFill="1" applyBorder="1"/>
    <xf numFmtId="4" fontId="23" fillId="25" borderId="11" xfId="0" applyNumberFormat="1" applyFont="1" applyFill="1" applyBorder="1"/>
    <xf numFmtId="168" fontId="22" fillId="0" borderId="11" xfId="0" applyNumberFormat="1" applyFont="1" applyBorder="1"/>
    <xf numFmtId="168" fontId="23" fillId="0" borderId="11" xfId="0" applyNumberFormat="1" applyFont="1" applyBorder="1"/>
    <xf numFmtId="4" fontId="33" fillId="29" borderId="11" xfId="42" applyNumberFormat="1" applyFont="1" applyFill="1" applyBorder="1"/>
    <xf numFmtId="4" fontId="28" fillId="29" borderId="11" xfId="42" applyNumberFormat="1" applyFont="1" applyFill="1" applyBorder="1"/>
    <xf numFmtId="4" fontId="28" fillId="29" borderId="11" xfId="37" applyNumberFormat="1" applyFont="1" applyFill="1" applyBorder="1"/>
    <xf numFmtId="4" fontId="33" fillId="29" borderId="11" xfId="0" applyNumberFormat="1" applyFont="1" applyFill="1" applyBorder="1"/>
    <xf numFmtId="0" fontId="28" fillId="0" borderId="11" xfId="37" applyFont="1" applyBorder="1" applyAlignment="1">
      <alignment horizontal="center"/>
    </xf>
    <xf numFmtId="0" fontId="28" fillId="0" borderId="11" xfId="37" applyFont="1" applyBorder="1"/>
    <xf numFmtId="0" fontId="33" fillId="0" borderId="11" xfId="37" applyFont="1" applyBorder="1" applyAlignment="1">
      <alignment horizontal="center"/>
    </xf>
    <xf numFmtId="0" fontId="33" fillId="29" borderId="11" xfId="37" applyFont="1" applyFill="1" applyBorder="1"/>
    <xf numFmtId="0" fontId="28" fillId="0" borderId="11" xfId="37" applyFont="1" applyBorder="1" applyProtection="1">
      <protection locked="0"/>
    </xf>
    <xf numFmtId="49" fontId="43" fillId="30" borderId="11" xfId="37" applyNumberFormat="1" applyFont="1" applyFill="1" applyBorder="1" applyAlignment="1">
      <alignment horizontal="right"/>
    </xf>
    <xf numFmtId="0" fontId="23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left"/>
      <protection locked="0"/>
    </xf>
    <xf numFmtId="2" fontId="46" fillId="0" borderId="0" xfId="0" applyNumberFormat="1" applyFont="1" applyProtection="1">
      <protection locked="0"/>
    </xf>
    <xf numFmtId="168" fontId="33" fillId="29" borderId="11" xfId="0" applyNumberFormat="1" applyFont="1" applyFill="1" applyBorder="1"/>
    <xf numFmtId="0" fontId="47" fillId="0" borderId="16" xfId="0" applyFont="1" applyBorder="1"/>
    <xf numFmtId="0" fontId="48" fillId="0" borderId="17" xfId="0" applyFont="1" applyBorder="1"/>
    <xf numFmtId="0" fontId="49" fillId="0" borderId="17" xfId="0" applyFont="1" applyBorder="1"/>
    <xf numFmtId="0" fontId="50" fillId="27" borderId="18" xfId="0" applyFont="1" applyFill="1" applyBorder="1"/>
    <xf numFmtId="0" fontId="51" fillId="27" borderId="11" xfId="0" applyFont="1" applyFill="1" applyBorder="1"/>
    <xf numFmtId="0" fontId="52" fillId="27" borderId="11" xfId="0" applyFont="1" applyFill="1" applyBorder="1" applyAlignment="1">
      <alignment wrapText="1"/>
    </xf>
    <xf numFmtId="0" fontId="50" fillId="27" borderId="11" xfId="0" applyFont="1" applyFill="1" applyBorder="1"/>
    <xf numFmtId="0" fontId="47" fillId="0" borderId="18" xfId="0" applyFont="1" applyBorder="1"/>
    <xf numFmtId="0" fontId="48" fillId="0" borderId="11" xfId="0" applyFont="1" applyBorder="1"/>
    <xf numFmtId="0" fontId="53" fillId="0" borderId="11" xfId="0" applyFont="1" applyBorder="1"/>
    <xf numFmtId="0" fontId="47" fillId="0" borderId="11" xfId="0" applyFont="1" applyBorder="1"/>
    <xf numFmtId="0" fontId="48" fillId="0" borderId="18" xfId="0" applyFont="1" applyBorder="1"/>
    <xf numFmtId="0" fontId="54" fillId="0" borderId="18" xfId="0" applyFont="1" applyBorder="1"/>
    <xf numFmtId="0" fontId="49" fillId="0" borderId="18" xfId="0" applyFont="1" applyBorder="1"/>
    <xf numFmtId="0" fontId="49" fillId="0" borderId="11" xfId="0" applyFont="1" applyBorder="1"/>
    <xf numFmtId="0" fontId="55" fillId="0" borderId="0" xfId="0" applyFont="1"/>
    <xf numFmtId="0" fontId="53" fillId="0" borderId="18" xfId="0" applyFont="1" applyBorder="1"/>
    <xf numFmtId="0" fontId="48" fillId="0" borderId="19" xfId="0" applyFont="1" applyBorder="1"/>
    <xf numFmtId="0" fontId="50" fillId="0" borderId="20" xfId="0" applyFont="1" applyBorder="1"/>
    <xf numFmtId="0" fontId="5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top"/>
    </xf>
    <xf numFmtId="4" fontId="29" fillId="0" borderId="0" xfId="0" applyNumberFormat="1" applyFont="1"/>
    <xf numFmtId="165" fontId="0" fillId="0" borderId="0" xfId="0" applyNumberFormat="1"/>
    <xf numFmtId="4" fontId="0" fillId="0" borderId="0" xfId="0" applyNumberFormat="1" applyProtection="1">
      <protection locked="0"/>
    </xf>
    <xf numFmtId="49" fontId="26" fillId="0" borderId="0" xfId="37" applyNumberFormat="1" applyFont="1"/>
    <xf numFmtId="49" fontId="31" fillId="0" borderId="0" xfId="0" applyNumberFormat="1" applyFont="1"/>
    <xf numFmtId="49" fontId="25" fillId="0" borderId="11" xfId="0" applyNumberFormat="1" applyFont="1" applyBorder="1"/>
    <xf numFmtId="49" fontId="0" fillId="0" borderId="0" xfId="0" applyNumberFormat="1"/>
    <xf numFmtId="167" fontId="0" fillId="31" borderId="15" xfId="0" applyNumberFormat="1" applyFill="1" applyBorder="1"/>
    <xf numFmtId="167" fontId="0" fillId="31" borderId="10" xfId="0" applyNumberFormat="1" applyFill="1" applyBorder="1" applyProtection="1">
      <protection locked="0"/>
    </xf>
    <xf numFmtId="0" fontId="0" fillId="0" borderId="11" xfId="0" quotePrefix="1" applyBorder="1"/>
    <xf numFmtId="0" fontId="0" fillId="31" borderId="0" xfId="0" applyFill="1"/>
    <xf numFmtId="0" fontId="31" fillId="31" borderId="0" xfId="0" applyFont="1" applyFill="1"/>
    <xf numFmtId="3" fontId="28" fillId="29" borderId="11" xfId="42" applyNumberFormat="1" applyFont="1" applyFill="1" applyBorder="1"/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44" xr:uid="{00000000-0005-0000-0000-00005A000000}"/>
    <cellStyle name="Normal_Ark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Tusenskille_Ark1" xfId="42" xr:uid="{00000000-0005-0000-0000-00002A000000}"/>
    <cellStyle name="Warning Text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1588</xdr:colOff>
      <xdr:row>27</xdr:row>
      <xdr:rowOff>79375</xdr:rowOff>
    </xdr:from>
    <xdr:to>
      <xdr:col>1</xdr:col>
      <xdr:colOff>1285241</xdr:colOff>
      <xdr:row>30</xdr:row>
      <xdr:rowOff>116205</xdr:rowOff>
    </xdr:to>
    <xdr:pic>
      <xdr:nvPicPr>
        <xdr:cNvPr id="2423" name="1 Bilete" descr="Fagforbundet_logo">
          <a:extLst>
            <a:ext uri="{FF2B5EF4-FFF2-40B4-BE49-F238E27FC236}">
              <a16:creationId xmlns:a16="http://schemas.microsoft.com/office/drawing/2014/main" id="{2E9DB7A0-6ACA-4F88-A85E-DD18761E2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8" y="4479925"/>
          <a:ext cx="2045653" cy="494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783167</xdr:colOff>
      <xdr:row>0</xdr:row>
      <xdr:rowOff>58985</xdr:rowOff>
    </xdr:from>
    <xdr:to>
      <xdr:col>1</xdr:col>
      <xdr:colOff>2038559</xdr:colOff>
      <xdr:row>3</xdr:row>
      <xdr:rowOff>62160</xdr:rowOff>
    </xdr:to>
    <xdr:pic>
      <xdr:nvPicPr>
        <xdr:cNvPr id="3449" name="2 Bilete" descr="Fagforbundet_logo">
          <a:extLst>
            <a:ext uri="{FF2B5EF4-FFF2-40B4-BE49-F238E27FC236}">
              <a16:creationId xmlns:a16="http://schemas.microsoft.com/office/drawing/2014/main" id="{32CFFA22-AE78-4D68-AE53-55E6DA848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167" y="58985"/>
          <a:ext cx="2052670" cy="51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fil01\brukere$\FAGFORBUNDET\Fagforeningsregnsk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oplan"/>
      <sheetName val="Hovedbok-kontoer"/>
      <sheetName val="Hovedbok-arter"/>
      <sheetName val="Journal"/>
      <sheetName val="Resultatregnskap"/>
      <sheetName val="Balanse"/>
      <sheetName val="Budsjett"/>
      <sheetName val="Arter"/>
      <sheetName val="Resultat-art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fitToPage="1"/>
  </sheetPr>
  <dimension ref="A1:U130"/>
  <sheetViews>
    <sheetView topLeftCell="C1" zoomScale="90" zoomScaleNormal="90" workbookViewId="0">
      <pane ySplit="5" topLeftCell="A6" activePane="bottomLeft" state="frozen"/>
      <selection pane="bottomLeft" activeCell="AC19" sqref="AC19"/>
    </sheetView>
  </sheetViews>
  <sheetFormatPr defaultColWidth="9.140625" defaultRowHeight="12.6"/>
  <cols>
    <col min="1" max="1" width="9.42578125" style="147" customWidth="1"/>
    <col min="2" max="2" width="5.42578125" customWidth="1"/>
    <col min="3" max="3" width="25" bestFit="1" customWidth="1"/>
    <col min="4" max="4" width="14.7109375" customWidth="1"/>
    <col min="5" max="5" width="11.140625" bestFit="1" customWidth="1"/>
    <col min="6" max="6" width="11" customWidth="1"/>
    <col min="7" max="7" width="11.5703125" bestFit="1" customWidth="1"/>
    <col min="8" max="8" width="11.5703125" customWidth="1"/>
    <col min="9" max="9" width="10.140625" customWidth="1"/>
    <col min="10" max="10" width="7.42578125" bestFit="1" customWidth="1"/>
    <col min="11" max="11" width="31.85546875" bestFit="1" customWidth="1"/>
    <col min="12" max="12" width="10.140625" customWidth="1"/>
    <col min="13" max="13" width="10.5703125" customWidth="1"/>
    <col min="14" max="14" width="12.5703125" bestFit="1" customWidth="1"/>
    <col min="15" max="15" width="10" bestFit="1" customWidth="1"/>
    <col min="16" max="16" width="11.42578125" bestFit="1" customWidth="1"/>
    <col min="17" max="17" width="10.140625" bestFit="1" customWidth="1"/>
    <col min="18" max="18" width="9" customWidth="1"/>
    <col min="19" max="19" width="10.140625" customWidth="1"/>
    <col min="20" max="21" width="10.85546875" customWidth="1"/>
  </cols>
  <sheetData>
    <row r="1" spans="1:21" ht="14.45">
      <c r="A1" s="144" t="s">
        <v>0</v>
      </c>
      <c r="B1" s="12"/>
      <c r="C1" s="13"/>
      <c r="D1" s="13"/>
      <c r="E1" s="24" t="s">
        <v>1</v>
      </c>
    </row>
    <row r="2" spans="1:21" ht="14.45">
      <c r="A2" s="144"/>
      <c r="B2" s="25"/>
      <c r="C2" s="152" t="s">
        <v>2</v>
      </c>
      <c r="D2" s="26"/>
      <c r="E2" s="37"/>
      <c r="F2" s="37"/>
      <c r="G2" s="22" t="s">
        <v>3</v>
      </c>
      <c r="H2" s="22"/>
      <c r="I2" s="10"/>
      <c r="K2" s="151" t="s">
        <v>4</v>
      </c>
      <c r="L2" s="23" t="s">
        <v>5</v>
      </c>
      <c r="M2" s="5"/>
      <c r="N2" s="5"/>
      <c r="O2" s="5"/>
      <c r="P2" s="5"/>
      <c r="Q2" s="5"/>
      <c r="R2" s="5"/>
      <c r="S2" s="5"/>
      <c r="T2" s="5"/>
      <c r="U2" s="5"/>
    </row>
    <row r="3" spans="1:21" ht="12.95">
      <c r="A3" s="145" t="s">
        <v>6</v>
      </c>
      <c r="B3" s="4"/>
      <c r="D3" s="26"/>
      <c r="E3" s="33">
        <v>1020</v>
      </c>
      <c r="F3" s="33">
        <v>1030</v>
      </c>
      <c r="G3" s="34">
        <v>3010</v>
      </c>
      <c r="H3" s="34"/>
      <c r="I3" s="34">
        <v>3810</v>
      </c>
      <c r="J3" s="46"/>
      <c r="K3" s="4"/>
      <c r="L3" s="31">
        <v>6010</v>
      </c>
      <c r="M3" s="31">
        <v>6810</v>
      </c>
      <c r="N3" s="31">
        <v>7010</v>
      </c>
      <c r="O3" s="31">
        <v>7110</v>
      </c>
      <c r="P3" s="31">
        <v>7150</v>
      </c>
      <c r="Q3" s="31">
        <v>7210</v>
      </c>
      <c r="R3" s="31">
        <v>7250</v>
      </c>
      <c r="S3" s="31">
        <v>7310</v>
      </c>
      <c r="T3" s="31">
        <v>7410</v>
      </c>
      <c r="U3" s="31" t="s">
        <v>7</v>
      </c>
    </row>
    <row r="4" spans="1:21" ht="12.95">
      <c r="A4" s="146" t="s">
        <v>8</v>
      </c>
      <c r="B4" s="28" t="s">
        <v>9</v>
      </c>
      <c r="C4" s="27" t="s">
        <v>10</v>
      </c>
      <c r="D4" s="32"/>
      <c r="E4" s="35" t="s">
        <v>11</v>
      </c>
      <c r="F4" s="35" t="s">
        <v>12</v>
      </c>
      <c r="G4" s="36" t="str">
        <f>Resultatregnskap!B7</f>
        <v>Kontingent</v>
      </c>
      <c r="H4" s="36" t="s">
        <v>13</v>
      </c>
      <c r="I4" s="36" t="str">
        <f>Resultatregnskap!B8</f>
        <v>Renter</v>
      </c>
      <c r="J4" s="28" t="s">
        <v>9</v>
      </c>
      <c r="K4" s="30" t="s">
        <v>10</v>
      </c>
      <c r="L4" s="31" t="str">
        <f>Resultatregnskap!B14</f>
        <v>Adminsitrasjon</v>
      </c>
      <c r="M4" s="31" t="str">
        <f>Resultatregnskap!B15</f>
        <v>Kurs</v>
      </c>
      <c r="N4" s="31" t="str">
        <f>Resultatregnskap!B16</f>
        <v>Bilgodtgjering</v>
      </c>
      <c r="O4" s="31" t="str">
        <f>Resultatregnskap!B17</f>
        <v>Møter</v>
      </c>
      <c r="P4" s="31" t="str">
        <f>Resultatregnskap!B18</f>
        <v>Medlemsarr.</v>
      </c>
      <c r="Q4" s="31" t="str">
        <f>Resultatregnskap!B19</f>
        <v>Seksjonsarbeid</v>
      </c>
      <c r="R4" s="31" t="str">
        <f>Resultatregnskap!B21</f>
        <v>Arb-g-avg</v>
      </c>
      <c r="S4" s="31" t="str">
        <f>Resultatregnskap!B22</f>
        <v>Blomster/gaver</v>
      </c>
      <c r="T4" s="31" t="str">
        <f>Resultatregnskap!B23</f>
        <v>Kontingent medl.</v>
      </c>
      <c r="U4" s="41" t="str">
        <f>Resultatregnskap!B20</f>
        <v>Honorar</v>
      </c>
    </row>
    <row r="5" spans="1:21" ht="13.5" thickBot="1">
      <c r="A5" s="67"/>
      <c r="B5" s="29"/>
      <c r="C5" s="21" t="s">
        <v>14</v>
      </c>
      <c r="D5" s="29"/>
      <c r="E5" s="14">
        <f>SUM(E6:E125)</f>
        <v>67679.180000000008</v>
      </c>
      <c r="F5" s="14">
        <f>SUM(F6:F125)</f>
        <v>615517.78</v>
      </c>
      <c r="G5" s="14">
        <f>SUM(G6:G125)</f>
        <v>-467500.23999999993</v>
      </c>
      <c r="H5" s="14">
        <f>SUM(H6:H125)</f>
        <v>-7054</v>
      </c>
      <c r="I5" s="14">
        <f>SUM(I6:I125)</f>
        <v>-21752</v>
      </c>
      <c r="J5" s="29"/>
      <c r="K5" s="21" t="s">
        <v>14</v>
      </c>
      <c r="L5" s="14">
        <f t="shared" ref="L5:U5" si="0">SUM(L6:L125)</f>
        <v>42547.26</v>
      </c>
      <c r="M5" s="14">
        <f t="shared" si="0"/>
        <v>64695.9</v>
      </c>
      <c r="N5" s="14">
        <f t="shared" si="0"/>
        <v>2943.8</v>
      </c>
      <c r="O5" s="14">
        <f t="shared" si="0"/>
        <v>212575.86000000002</v>
      </c>
      <c r="P5" s="14">
        <f t="shared" si="0"/>
        <v>52502.77</v>
      </c>
      <c r="Q5" s="14">
        <f t="shared" si="0"/>
        <v>41801.07</v>
      </c>
      <c r="R5" s="14">
        <f t="shared" si="0"/>
        <v>14100</v>
      </c>
      <c r="S5" s="14">
        <f t="shared" si="0"/>
        <v>7500</v>
      </c>
      <c r="T5" s="14">
        <f t="shared" si="0"/>
        <v>25740</v>
      </c>
      <c r="U5" s="14">
        <f t="shared" si="0"/>
        <v>118075</v>
      </c>
    </row>
    <row r="6" spans="1:21" ht="14.1" thickTop="1" thickBot="1">
      <c r="A6" s="20"/>
      <c r="C6" s="4" t="s">
        <v>15</v>
      </c>
      <c r="D6" s="4" t="s">
        <v>16</v>
      </c>
      <c r="E6" s="148">
        <v>64735.6</v>
      </c>
      <c r="F6" s="149">
        <v>704636.78</v>
      </c>
      <c r="G6" s="15"/>
      <c r="H6" s="15"/>
      <c r="I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12.95" thickTop="1">
      <c r="A7" s="67" t="s">
        <v>17</v>
      </c>
      <c r="B7" s="42">
        <v>1</v>
      </c>
      <c r="C7" s="29" t="s">
        <v>18</v>
      </c>
      <c r="D7" s="61">
        <f t="shared" ref="D7:D60" si="1">SUM(E7+F7+G7+H7+I7+L7+M7+N7+O7+P7+Q7+R7+S7+T7)</f>
        <v>0</v>
      </c>
      <c r="E7" s="43">
        <v>-2000</v>
      </c>
      <c r="F7" s="43"/>
      <c r="G7" s="43"/>
      <c r="H7" s="43"/>
      <c r="I7" s="43"/>
      <c r="J7" s="44">
        <f t="shared" ref="J7:J21" si="2">B7:B137</f>
        <v>1</v>
      </c>
      <c r="K7" s="29" t="s">
        <v>19</v>
      </c>
      <c r="L7" s="29"/>
      <c r="M7" s="29">
        <v>2000</v>
      </c>
      <c r="N7" s="29"/>
      <c r="O7" s="29"/>
      <c r="P7" s="29"/>
      <c r="Q7" s="29"/>
      <c r="R7" s="29"/>
      <c r="S7" s="29"/>
      <c r="T7" s="29"/>
      <c r="U7" s="45"/>
    </row>
    <row r="8" spans="1:21">
      <c r="A8" s="67" t="s">
        <v>17</v>
      </c>
      <c r="B8" s="42">
        <v>2</v>
      </c>
      <c r="C8" s="29" t="s">
        <v>20</v>
      </c>
      <c r="D8" s="61">
        <f t="shared" si="1"/>
        <v>0</v>
      </c>
      <c r="E8" s="43">
        <v>-1575</v>
      </c>
      <c r="F8" s="43"/>
      <c r="G8" s="43"/>
      <c r="H8" s="43"/>
      <c r="I8" s="43"/>
      <c r="J8" s="44">
        <f t="shared" si="2"/>
        <v>2</v>
      </c>
      <c r="K8" s="29" t="s">
        <v>21</v>
      </c>
      <c r="L8" s="29"/>
      <c r="M8" s="29"/>
      <c r="N8" s="29"/>
      <c r="O8" s="29"/>
      <c r="P8" s="29">
        <v>1575</v>
      </c>
      <c r="Q8" s="29"/>
      <c r="R8" s="29"/>
      <c r="S8" s="29"/>
      <c r="T8" s="29"/>
      <c r="U8" s="45"/>
    </row>
    <row r="9" spans="1:21">
      <c r="A9" s="67" t="s">
        <v>22</v>
      </c>
      <c r="B9" s="42">
        <v>3</v>
      </c>
      <c r="C9" s="29" t="s">
        <v>20</v>
      </c>
      <c r="D9" s="61">
        <f t="shared" si="1"/>
        <v>0</v>
      </c>
      <c r="E9" s="43">
        <v>-8410</v>
      </c>
      <c r="F9" s="43"/>
      <c r="G9" s="43"/>
      <c r="H9" s="43"/>
      <c r="I9" s="43"/>
      <c r="J9" s="44">
        <f t="shared" si="2"/>
        <v>3</v>
      </c>
      <c r="K9" s="29" t="s">
        <v>23</v>
      </c>
      <c r="L9" s="29"/>
      <c r="M9" s="29"/>
      <c r="N9" s="29"/>
      <c r="O9" s="29"/>
      <c r="P9" s="29">
        <v>8410</v>
      </c>
      <c r="Q9" s="29"/>
      <c r="R9" s="29"/>
      <c r="S9" s="29"/>
      <c r="T9" s="29"/>
      <c r="U9" s="45"/>
    </row>
    <row r="10" spans="1:21">
      <c r="A10" s="67" t="s">
        <v>22</v>
      </c>
      <c r="B10" s="42">
        <v>4</v>
      </c>
      <c r="C10" s="29" t="s">
        <v>24</v>
      </c>
      <c r="D10" s="61">
        <f t="shared" si="1"/>
        <v>0</v>
      </c>
      <c r="E10" s="43">
        <v>-450</v>
      </c>
      <c r="F10" s="43"/>
      <c r="G10" s="43"/>
      <c r="H10" s="43"/>
      <c r="I10" s="43"/>
      <c r="J10" s="44">
        <f t="shared" si="2"/>
        <v>4</v>
      </c>
      <c r="K10" s="29" t="s">
        <v>25</v>
      </c>
      <c r="L10" s="29"/>
      <c r="M10" s="29"/>
      <c r="N10" s="29"/>
      <c r="O10" s="29"/>
      <c r="P10" s="29">
        <v>450</v>
      </c>
      <c r="Q10" s="29"/>
      <c r="R10" s="29"/>
      <c r="S10" s="29"/>
      <c r="T10" s="29"/>
      <c r="U10" s="45"/>
    </row>
    <row r="11" spans="1:21">
      <c r="A11" s="67" t="s">
        <v>22</v>
      </c>
      <c r="B11" s="42">
        <v>5</v>
      </c>
      <c r="C11" s="29" t="s">
        <v>26</v>
      </c>
      <c r="D11" s="61">
        <f t="shared" si="1"/>
        <v>0</v>
      </c>
      <c r="E11" s="43">
        <v>-112</v>
      </c>
      <c r="F11" s="43"/>
      <c r="G11" s="43"/>
      <c r="H11" s="43"/>
      <c r="I11" s="43"/>
      <c r="J11" s="44">
        <f t="shared" si="2"/>
        <v>5</v>
      </c>
      <c r="K11" s="29" t="s">
        <v>27</v>
      </c>
      <c r="L11" s="29">
        <v>112</v>
      </c>
      <c r="M11" s="29"/>
      <c r="N11" s="29"/>
      <c r="O11" s="29"/>
      <c r="P11" s="29"/>
      <c r="Q11" s="29"/>
      <c r="R11" s="29"/>
      <c r="S11" s="29"/>
      <c r="T11" s="29"/>
      <c r="U11" s="45"/>
    </row>
    <row r="12" spans="1:21">
      <c r="A12" s="67" t="s">
        <v>22</v>
      </c>
      <c r="B12" s="42">
        <v>6</v>
      </c>
      <c r="C12" s="29" t="s">
        <v>28</v>
      </c>
      <c r="D12" s="61">
        <f>SUM(E12+F12+G12+H12+I12+L12+M12+N12+O12+P12+Q12+R12+S12+T12+U12)</f>
        <v>0</v>
      </c>
      <c r="E12" s="43">
        <v>-2075</v>
      </c>
      <c r="F12" s="43"/>
      <c r="G12" s="43"/>
      <c r="H12" s="43"/>
      <c r="I12" s="43"/>
      <c r="J12" s="44">
        <f t="shared" si="2"/>
        <v>6</v>
      </c>
      <c r="K12" s="29" t="s">
        <v>29</v>
      </c>
      <c r="L12" s="29"/>
      <c r="M12" s="29"/>
      <c r="N12" s="29"/>
      <c r="O12" s="29"/>
      <c r="P12" s="29"/>
      <c r="Q12" s="29"/>
      <c r="R12" s="29"/>
      <c r="S12" s="29"/>
      <c r="T12" s="29"/>
      <c r="U12" s="45">
        <v>2075</v>
      </c>
    </row>
    <row r="13" spans="1:21">
      <c r="A13" s="67" t="s">
        <v>30</v>
      </c>
      <c r="B13" s="42">
        <v>7</v>
      </c>
      <c r="C13" s="29" t="s">
        <v>31</v>
      </c>
      <c r="D13" s="61">
        <f t="shared" si="1"/>
        <v>0</v>
      </c>
      <c r="E13" s="43">
        <v>-864</v>
      </c>
      <c r="F13" s="43"/>
      <c r="G13" s="43"/>
      <c r="H13" s="43"/>
      <c r="I13" s="43"/>
      <c r="J13" s="44">
        <f t="shared" si="2"/>
        <v>7</v>
      </c>
      <c r="K13" s="29" t="s">
        <v>32</v>
      </c>
      <c r="L13" s="29"/>
      <c r="M13" s="29"/>
      <c r="N13" s="29"/>
      <c r="O13" s="29">
        <v>864</v>
      </c>
      <c r="P13" s="29"/>
      <c r="Q13" s="29"/>
      <c r="R13" s="29"/>
      <c r="S13" s="29"/>
      <c r="T13" s="29"/>
    </row>
    <row r="14" spans="1:21">
      <c r="A14" s="67" t="s">
        <v>30</v>
      </c>
      <c r="B14" s="42">
        <v>8</v>
      </c>
      <c r="C14" s="29" t="s">
        <v>33</v>
      </c>
      <c r="D14" s="61">
        <f t="shared" si="1"/>
        <v>0</v>
      </c>
      <c r="E14" s="43">
        <v>-12222</v>
      </c>
      <c r="F14" s="43"/>
      <c r="G14" s="43"/>
      <c r="H14" s="43"/>
      <c r="I14" s="43"/>
      <c r="J14" s="44">
        <f t="shared" si="2"/>
        <v>8</v>
      </c>
      <c r="K14" s="29" t="s">
        <v>34</v>
      </c>
      <c r="L14" s="29"/>
      <c r="M14" s="29">
        <v>12222</v>
      </c>
      <c r="N14" s="29"/>
      <c r="O14" s="29"/>
      <c r="P14" s="29"/>
      <c r="Q14" s="29"/>
      <c r="R14" s="29"/>
      <c r="S14" s="29"/>
      <c r="T14" s="29"/>
    </row>
    <row r="15" spans="1:21">
      <c r="A15" s="67" t="s">
        <v>30</v>
      </c>
      <c r="B15" s="42">
        <v>9</v>
      </c>
      <c r="C15" s="29" t="s">
        <v>18</v>
      </c>
      <c r="D15" s="61">
        <f t="shared" si="1"/>
        <v>0</v>
      </c>
      <c r="E15" s="43">
        <v>-500</v>
      </c>
      <c r="F15" s="43"/>
      <c r="G15" s="43"/>
      <c r="H15" s="43"/>
      <c r="I15" s="43"/>
      <c r="J15" s="44">
        <f t="shared" si="2"/>
        <v>9</v>
      </c>
      <c r="K15" s="29" t="s">
        <v>34</v>
      </c>
      <c r="L15" s="29"/>
      <c r="M15" s="29">
        <v>500</v>
      </c>
      <c r="N15" s="29"/>
      <c r="O15" s="29"/>
      <c r="P15" s="29"/>
      <c r="Q15" s="29"/>
      <c r="R15" s="29"/>
      <c r="S15" s="29"/>
      <c r="T15" s="29"/>
    </row>
    <row r="16" spans="1:21">
      <c r="A16" s="67" t="s">
        <v>35</v>
      </c>
      <c r="B16" s="42">
        <v>10</v>
      </c>
      <c r="C16" s="29" t="s">
        <v>36</v>
      </c>
      <c r="D16" s="61">
        <f t="shared" si="1"/>
        <v>0</v>
      </c>
      <c r="E16" s="43">
        <v>-900</v>
      </c>
      <c r="F16" s="43"/>
      <c r="G16" s="43"/>
      <c r="H16" s="43"/>
      <c r="I16" s="43"/>
      <c r="J16" s="44">
        <f t="shared" si="2"/>
        <v>10</v>
      </c>
      <c r="K16" s="29" t="s">
        <v>37</v>
      </c>
      <c r="L16" s="29"/>
      <c r="M16" s="29"/>
      <c r="N16" s="29"/>
      <c r="O16" s="29"/>
      <c r="P16" s="29">
        <v>900</v>
      </c>
      <c r="Q16" s="29"/>
      <c r="R16" s="29"/>
      <c r="S16" s="29"/>
      <c r="T16" s="29"/>
    </row>
    <row r="17" spans="1:20">
      <c r="A17" s="67" t="s">
        <v>38</v>
      </c>
      <c r="B17" s="42">
        <v>11</v>
      </c>
      <c r="C17" s="40" t="s">
        <v>39</v>
      </c>
      <c r="D17" s="61">
        <f t="shared" si="1"/>
        <v>0</v>
      </c>
      <c r="E17" s="43">
        <v>38680.78</v>
      </c>
      <c r="F17" s="43"/>
      <c r="G17" s="43">
        <v>-38680.78</v>
      </c>
      <c r="H17" s="43"/>
      <c r="I17" s="43"/>
      <c r="J17" s="44">
        <f t="shared" si="2"/>
        <v>11</v>
      </c>
      <c r="K17" s="29" t="s">
        <v>40</v>
      </c>
      <c r="L17" s="29"/>
      <c r="M17" s="29"/>
      <c r="N17" s="29"/>
      <c r="O17" s="29"/>
      <c r="P17" s="29"/>
      <c r="Q17" s="29"/>
      <c r="R17" s="29"/>
      <c r="S17" s="29"/>
      <c r="T17" s="29"/>
    </row>
    <row r="18" spans="1:20">
      <c r="A18" s="67" t="s">
        <v>41</v>
      </c>
      <c r="B18" s="42">
        <v>12</v>
      </c>
      <c r="C18" s="29" t="s">
        <v>24</v>
      </c>
      <c r="D18" s="61">
        <f t="shared" si="1"/>
        <v>0</v>
      </c>
      <c r="E18" s="43">
        <v>-4481.3999999999996</v>
      </c>
      <c r="F18" s="43"/>
      <c r="G18" s="43"/>
      <c r="H18" s="43"/>
      <c r="I18" s="43"/>
      <c r="J18" s="44">
        <f t="shared" si="2"/>
        <v>12</v>
      </c>
      <c r="K18" s="29" t="s">
        <v>42</v>
      </c>
      <c r="L18" s="29"/>
      <c r="M18" s="29"/>
      <c r="N18" s="29"/>
      <c r="O18" s="29"/>
      <c r="P18" s="29">
        <v>4481.3999999999996</v>
      </c>
      <c r="Q18" s="29"/>
      <c r="R18" s="29"/>
      <c r="S18" s="29"/>
      <c r="T18" s="29"/>
    </row>
    <row r="19" spans="1:20">
      <c r="A19" s="67" t="s">
        <v>41</v>
      </c>
      <c r="B19" s="42">
        <v>13</v>
      </c>
      <c r="C19" s="40" t="s">
        <v>43</v>
      </c>
      <c r="D19" s="61">
        <f t="shared" si="1"/>
        <v>0</v>
      </c>
      <c r="E19" s="43">
        <v>7054</v>
      </c>
      <c r="F19" s="43"/>
      <c r="G19" s="43"/>
      <c r="H19" s="29">
        <v>-7054</v>
      </c>
      <c r="I19" s="43"/>
      <c r="J19" s="44">
        <f t="shared" si="2"/>
        <v>13</v>
      </c>
      <c r="K19" s="29" t="s">
        <v>44</v>
      </c>
      <c r="L19" s="29"/>
      <c r="M19" s="29"/>
      <c r="N19" s="29"/>
      <c r="O19" s="29"/>
      <c r="Q19" s="29"/>
      <c r="R19" s="29"/>
      <c r="S19" s="29"/>
      <c r="T19" s="29"/>
    </row>
    <row r="20" spans="1:20">
      <c r="A20" s="67" t="s">
        <v>45</v>
      </c>
      <c r="B20" s="42">
        <v>14</v>
      </c>
      <c r="C20" s="29" t="s">
        <v>43</v>
      </c>
      <c r="D20" s="61">
        <f t="shared" si="1"/>
        <v>0</v>
      </c>
      <c r="E20" s="43">
        <v>10350</v>
      </c>
      <c r="F20" s="43"/>
      <c r="G20" s="43">
        <v>-10350</v>
      </c>
      <c r="H20" s="43"/>
      <c r="I20" s="43"/>
      <c r="J20" s="44">
        <f t="shared" si="2"/>
        <v>14</v>
      </c>
      <c r="K20" s="29" t="s">
        <v>40</v>
      </c>
      <c r="L20" s="29"/>
      <c r="M20" s="29"/>
      <c r="N20" s="29"/>
      <c r="O20" s="29"/>
      <c r="P20" s="29"/>
      <c r="Q20" s="29"/>
      <c r="R20" s="29"/>
      <c r="S20" s="29"/>
      <c r="T20" s="29"/>
    </row>
    <row r="21" spans="1:20">
      <c r="A21" s="67" t="s">
        <v>46</v>
      </c>
      <c r="B21" s="42">
        <v>15</v>
      </c>
      <c r="C21" s="29" t="s">
        <v>47</v>
      </c>
      <c r="D21" s="61">
        <f t="shared" si="1"/>
        <v>0</v>
      </c>
      <c r="E21" s="43">
        <v>-30450</v>
      </c>
      <c r="F21" s="43"/>
      <c r="G21" s="43"/>
      <c r="H21" s="43"/>
      <c r="I21" s="43"/>
      <c r="J21" s="44">
        <f t="shared" si="2"/>
        <v>15</v>
      </c>
      <c r="K21" s="29" t="s">
        <v>48</v>
      </c>
      <c r="L21" s="29"/>
      <c r="M21" s="29"/>
      <c r="N21" s="29"/>
      <c r="O21" s="29">
        <v>30450</v>
      </c>
      <c r="P21" s="29"/>
      <c r="Q21" s="29"/>
      <c r="R21" s="29"/>
      <c r="S21" s="29"/>
      <c r="T21" s="29"/>
    </row>
    <row r="22" spans="1:20">
      <c r="A22" s="67" t="s">
        <v>46</v>
      </c>
      <c r="B22" s="42">
        <v>16</v>
      </c>
      <c r="C22" s="29" t="s">
        <v>49</v>
      </c>
      <c r="D22" s="61">
        <f t="shared" si="1"/>
        <v>0</v>
      </c>
      <c r="E22" s="43">
        <v>-7500</v>
      </c>
      <c r="F22" s="43"/>
      <c r="G22" s="43"/>
      <c r="H22" s="43"/>
      <c r="I22" s="43"/>
      <c r="J22" s="44">
        <f t="shared" ref="J22:J53" si="3">B22:B152</f>
        <v>16</v>
      </c>
      <c r="K22" s="29" t="s">
        <v>50</v>
      </c>
      <c r="L22" s="29"/>
      <c r="M22" s="29"/>
      <c r="N22" s="29"/>
      <c r="O22" s="29"/>
      <c r="P22" s="29"/>
      <c r="Q22" s="29"/>
      <c r="R22" s="29"/>
      <c r="S22" s="29">
        <v>7500</v>
      </c>
      <c r="T22" s="29"/>
    </row>
    <row r="23" spans="1:20">
      <c r="A23" s="67" t="s">
        <v>51</v>
      </c>
      <c r="B23" s="42">
        <v>17</v>
      </c>
      <c r="C23" s="29" t="s">
        <v>52</v>
      </c>
      <c r="D23" s="61">
        <f t="shared" si="1"/>
        <v>0</v>
      </c>
      <c r="E23" s="43">
        <v>-133</v>
      </c>
      <c r="F23" s="43"/>
      <c r="G23" s="43"/>
      <c r="H23" s="43"/>
      <c r="I23" s="43"/>
      <c r="J23" s="44">
        <f t="shared" si="3"/>
        <v>17</v>
      </c>
      <c r="K23" s="29" t="s">
        <v>53</v>
      </c>
      <c r="L23" s="29">
        <v>133</v>
      </c>
      <c r="M23" s="29"/>
      <c r="N23" s="29"/>
      <c r="O23" s="29"/>
      <c r="P23" s="29"/>
      <c r="Q23" s="29"/>
      <c r="R23" s="29"/>
      <c r="S23" s="29"/>
      <c r="T23" s="29"/>
    </row>
    <row r="24" spans="1:20">
      <c r="A24" s="67" t="s">
        <v>54</v>
      </c>
      <c r="B24" s="42">
        <v>18</v>
      </c>
      <c r="C24" s="150" t="s">
        <v>26</v>
      </c>
      <c r="D24" s="61">
        <f t="shared" si="1"/>
        <v>0</v>
      </c>
      <c r="E24" s="43">
        <v>-46.75</v>
      </c>
      <c r="F24" s="43"/>
      <c r="G24" s="43"/>
      <c r="H24" s="43"/>
      <c r="I24" s="43"/>
      <c r="J24" s="44">
        <f t="shared" si="3"/>
        <v>18</v>
      </c>
      <c r="K24" s="29" t="s">
        <v>55</v>
      </c>
      <c r="L24" s="29">
        <v>46.75</v>
      </c>
      <c r="M24" s="29"/>
      <c r="N24" s="29"/>
      <c r="O24" s="29"/>
      <c r="P24" s="29"/>
      <c r="Q24" s="29"/>
      <c r="R24" s="29"/>
      <c r="S24" s="29"/>
      <c r="T24" s="29"/>
    </row>
    <row r="25" spans="1:20">
      <c r="A25" s="67" t="s">
        <v>56</v>
      </c>
      <c r="B25" s="42">
        <v>19</v>
      </c>
      <c r="C25" s="29" t="s">
        <v>57</v>
      </c>
      <c r="D25" s="61">
        <f t="shared" si="1"/>
        <v>0</v>
      </c>
      <c r="E25" s="43">
        <v>-300</v>
      </c>
      <c r="F25" s="43"/>
      <c r="G25" s="43"/>
      <c r="H25" s="43"/>
      <c r="I25" s="43"/>
      <c r="J25" s="44">
        <f t="shared" si="3"/>
        <v>19</v>
      </c>
      <c r="K25" s="29" t="s">
        <v>58</v>
      </c>
      <c r="L25" s="29"/>
      <c r="M25" s="29"/>
      <c r="N25" s="29"/>
      <c r="O25" s="29"/>
      <c r="P25" s="29">
        <v>300</v>
      </c>
      <c r="Q25" s="29"/>
      <c r="R25" s="29"/>
      <c r="S25" s="29"/>
      <c r="T25" s="29"/>
    </row>
    <row r="26" spans="1:20">
      <c r="A26" s="67" t="s">
        <v>59</v>
      </c>
      <c r="B26" s="42">
        <v>20</v>
      </c>
      <c r="C26" s="29" t="s">
        <v>18</v>
      </c>
      <c r="D26" s="61">
        <f t="shared" si="1"/>
        <v>0</v>
      </c>
      <c r="E26" s="43">
        <v>-3600</v>
      </c>
      <c r="F26" s="43"/>
      <c r="G26" s="43"/>
      <c r="H26" s="43"/>
      <c r="I26" s="43"/>
      <c r="J26" s="44">
        <f t="shared" si="3"/>
        <v>20</v>
      </c>
      <c r="K26" s="29" t="s">
        <v>60</v>
      </c>
      <c r="L26" s="29"/>
      <c r="M26" s="29">
        <v>3600</v>
      </c>
      <c r="N26" s="29"/>
      <c r="O26" s="29"/>
      <c r="P26" s="29"/>
      <c r="Q26" s="29"/>
      <c r="R26" s="29"/>
      <c r="S26" s="29"/>
      <c r="T26" s="29"/>
    </row>
    <row r="27" spans="1:20">
      <c r="A27" s="67" t="s">
        <v>59</v>
      </c>
      <c r="B27" s="42">
        <v>21</v>
      </c>
      <c r="C27" s="29" t="s">
        <v>18</v>
      </c>
      <c r="D27" s="61">
        <f t="shared" si="1"/>
        <v>0</v>
      </c>
      <c r="E27" s="43">
        <v>-2700</v>
      </c>
      <c r="F27" s="43"/>
      <c r="G27" s="43"/>
      <c r="H27" s="43"/>
      <c r="I27" s="43"/>
      <c r="J27" s="44">
        <f t="shared" si="3"/>
        <v>21</v>
      </c>
      <c r="K27" s="29" t="s">
        <v>61</v>
      </c>
      <c r="L27" s="29"/>
      <c r="M27" s="29">
        <v>2700</v>
      </c>
      <c r="N27" s="29"/>
      <c r="O27" s="29"/>
      <c r="P27" s="29"/>
      <c r="Q27" s="29"/>
      <c r="R27" s="29"/>
      <c r="S27" s="29"/>
      <c r="T27" s="29"/>
    </row>
    <row r="28" spans="1:20">
      <c r="A28" s="67" t="s">
        <v>62</v>
      </c>
      <c r="B28" s="42">
        <v>22</v>
      </c>
      <c r="C28" s="29" t="s">
        <v>63</v>
      </c>
      <c r="D28" s="61">
        <f t="shared" si="1"/>
        <v>0</v>
      </c>
      <c r="E28" s="43">
        <v>39228.769999999997</v>
      </c>
      <c r="F28" s="43"/>
      <c r="G28" s="43">
        <v>-39228.769999999997</v>
      </c>
      <c r="H28" s="43"/>
      <c r="I28" s="43"/>
      <c r="J28" s="44">
        <f t="shared" si="3"/>
        <v>22</v>
      </c>
      <c r="K28" s="29" t="s">
        <v>64</v>
      </c>
      <c r="L28" s="29"/>
      <c r="M28" s="29"/>
      <c r="N28" s="29"/>
      <c r="O28" s="29"/>
      <c r="P28" s="29"/>
      <c r="Q28" s="29"/>
      <c r="R28" s="29"/>
      <c r="S28" s="29"/>
      <c r="T28" s="29"/>
    </row>
    <row r="29" spans="1:20">
      <c r="A29" s="67" t="s">
        <v>65</v>
      </c>
      <c r="B29" s="42">
        <v>23</v>
      </c>
      <c r="C29" s="29" t="s">
        <v>66</v>
      </c>
      <c r="D29" s="61">
        <f t="shared" si="1"/>
        <v>0</v>
      </c>
      <c r="E29" s="43">
        <v>-8580</v>
      </c>
      <c r="F29" s="43"/>
      <c r="G29" s="43">
        <v>8580</v>
      </c>
      <c r="H29" s="43"/>
      <c r="I29" s="43"/>
      <c r="J29" s="44">
        <f t="shared" si="3"/>
        <v>23</v>
      </c>
      <c r="K29" s="29" t="s">
        <v>67</v>
      </c>
      <c r="L29" s="29"/>
      <c r="M29" s="29"/>
      <c r="N29" s="29"/>
      <c r="O29" s="29"/>
      <c r="P29" s="29"/>
      <c r="Q29" s="29"/>
      <c r="R29" s="29"/>
      <c r="S29" s="29"/>
      <c r="T29" s="29"/>
    </row>
    <row r="30" spans="1:20">
      <c r="A30" s="67" t="s">
        <v>68</v>
      </c>
      <c r="B30" s="42">
        <v>24</v>
      </c>
      <c r="C30" s="29" t="s">
        <v>69</v>
      </c>
      <c r="D30" s="61">
        <f t="shared" si="1"/>
        <v>0</v>
      </c>
      <c r="E30" s="43">
        <v>-14.25</v>
      </c>
      <c r="F30" s="43"/>
      <c r="G30" s="43"/>
      <c r="H30" s="43"/>
      <c r="I30" s="43"/>
      <c r="J30" s="44">
        <f t="shared" si="3"/>
        <v>24</v>
      </c>
      <c r="K30" s="29" t="s">
        <v>27</v>
      </c>
      <c r="L30" s="29">
        <v>14.25</v>
      </c>
      <c r="M30" s="29"/>
      <c r="N30" s="29"/>
      <c r="O30" s="29"/>
      <c r="P30" s="29"/>
      <c r="Q30" s="29"/>
      <c r="R30" s="29"/>
      <c r="S30" s="29"/>
      <c r="T30" s="29"/>
    </row>
    <row r="31" spans="1:20">
      <c r="A31" s="67" t="s">
        <v>70</v>
      </c>
      <c r="B31" s="42">
        <v>25</v>
      </c>
      <c r="C31" s="29" t="s">
        <v>18</v>
      </c>
      <c r="D31" s="61">
        <f t="shared" si="1"/>
        <v>0</v>
      </c>
      <c r="E31" s="43">
        <v>-470</v>
      </c>
      <c r="F31" s="43"/>
      <c r="G31" s="43"/>
      <c r="H31" s="43"/>
      <c r="I31" s="43"/>
      <c r="J31" s="44">
        <f t="shared" si="3"/>
        <v>25</v>
      </c>
      <c r="K31" s="29" t="s">
        <v>71</v>
      </c>
      <c r="L31" s="29"/>
      <c r="M31" s="29">
        <v>470</v>
      </c>
      <c r="N31" s="29"/>
      <c r="O31" s="29"/>
      <c r="P31" s="29"/>
      <c r="Q31" s="29"/>
      <c r="R31" s="29"/>
      <c r="S31" s="29"/>
      <c r="T31" s="29"/>
    </row>
    <row r="32" spans="1:20">
      <c r="A32" s="67" t="s">
        <v>70</v>
      </c>
      <c r="B32" s="42">
        <v>26</v>
      </c>
      <c r="C32" s="29" t="s">
        <v>18</v>
      </c>
      <c r="D32" s="61">
        <f t="shared" si="1"/>
        <v>0</v>
      </c>
      <c r="E32" s="43">
        <v>-3700</v>
      </c>
      <c r="F32" s="43"/>
      <c r="G32" s="43"/>
      <c r="H32" s="43"/>
      <c r="I32" s="43"/>
      <c r="J32" s="44">
        <f t="shared" si="3"/>
        <v>26</v>
      </c>
      <c r="K32" s="29" t="s">
        <v>72</v>
      </c>
      <c r="L32" s="29"/>
      <c r="M32" s="29">
        <v>3700</v>
      </c>
      <c r="N32" s="29"/>
      <c r="O32" s="29"/>
      <c r="P32" s="29"/>
      <c r="Q32" s="29"/>
      <c r="R32" s="29"/>
      <c r="S32" s="29"/>
      <c r="T32" s="29"/>
    </row>
    <row r="33" spans="1:20">
      <c r="A33" s="67" t="s">
        <v>70</v>
      </c>
      <c r="B33" s="42">
        <v>27</v>
      </c>
      <c r="C33" s="29" t="s">
        <v>18</v>
      </c>
      <c r="D33" s="61">
        <f t="shared" si="1"/>
        <v>0</v>
      </c>
      <c r="E33" s="43">
        <v>-470</v>
      </c>
      <c r="F33" s="43"/>
      <c r="G33" s="43"/>
      <c r="H33" s="43"/>
      <c r="I33" s="43"/>
      <c r="J33" s="44">
        <f t="shared" si="3"/>
        <v>27</v>
      </c>
      <c r="K33" s="29" t="s">
        <v>73</v>
      </c>
      <c r="L33" s="29"/>
      <c r="M33" s="29">
        <v>470</v>
      </c>
      <c r="N33" s="29"/>
      <c r="O33" s="29"/>
      <c r="P33" s="29"/>
      <c r="Q33" s="29"/>
      <c r="R33" s="29"/>
      <c r="S33" s="29"/>
      <c r="T33" s="29"/>
    </row>
    <row r="34" spans="1:20">
      <c r="A34" s="67" t="s">
        <v>74</v>
      </c>
      <c r="B34" s="42">
        <v>28</v>
      </c>
      <c r="C34" s="29" t="s">
        <v>64</v>
      </c>
      <c r="D34" s="61">
        <f t="shared" si="1"/>
        <v>0</v>
      </c>
      <c r="E34" s="43">
        <v>38222.5</v>
      </c>
      <c r="F34" s="43"/>
      <c r="G34" s="43">
        <v>-38222.5</v>
      </c>
      <c r="H34" s="43"/>
      <c r="I34" s="43"/>
      <c r="J34" s="44">
        <f t="shared" si="3"/>
        <v>28</v>
      </c>
      <c r="K34" s="29" t="s">
        <v>75</v>
      </c>
      <c r="L34" s="29"/>
      <c r="M34" s="29"/>
      <c r="N34" s="29"/>
      <c r="O34" s="29"/>
      <c r="P34" s="29"/>
      <c r="Q34" s="29"/>
      <c r="R34" s="29"/>
      <c r="S34" s="29"/>
      <c r="T34" s="29"/>
    </row>
    <row r="35" spans="1:20">
      <c r="A35" s="67" t="s">
        <v>76</v>
      </c>
      <c r="B35" s="42">
        <v>29</v>
      </c>
      <c r="C35" s="29" t="s">
        <v>18</v>
      </c>
      <c r="D35" s="61">
        <f t="shared" si="1"/>
        <v>0</v>
      </c>
      <c r="E35" s="43">
        <v>-2600</v>
      </c>
      <c r="F35" s="43"/>
      <c r="G35" s="43"/>
      <c r="H35" s="43"/>
      <c r="I35" s="43"/>
      <c r="J35" s="44">
        <f t="shared" si="3"/>
        <v>29</v>
      </c>
      <c r="K35" s="29" t="s">
        <v>77</v>
      </c>
      <c r="L35" s="29"/>
      <c r="M35" s="29">
        <v>2600</v>
      </c>
      <c r="N35" s="29"/>
      <c r="O35" s="29"/>
      <c r="P35" s="29"/>
      <c r="Q35" s="29"/>
      <c r="R35" s="29"/>
      <c r="S35" s="29"/>
      <c r="T35" s="29"/>
    </row>
    <row r="36" spans="1:20">
      <c r="A36" s="67" t="s">
        <v>76</v>
      </c>
      <c r="B36" s="42">
        <v>30</v>
      </c>
      <c r="C36" s="29" t="s">
        <v>20</v>
      </c>
      <c r="D36" s="61">
        <f t="shared" si="1"/>
        <v>0</v>
      </c>
      <c r="E36" s="43">
        <v>-1142</v>
      </c>
      <c r="F36" s="43"/>
      <c r="G36" s="43"/>
      <c r="H36" s="43"/>
      <c r="I36" s="43"/>
      <c r="J36" s="44">
        <f t="shared" si="3"/>
        <v>30</v>
      </c>
      <c r="K36" s="29" t="s">
        <v>78</v>
      </c>
      <c r="L36" s="29"/>
      <c r="M36" s="29"/>
      <c r="N36" s="29"/>
      <c r="O36" s="29"/>
      <c r="P36" s="29">
        <v>1142</v>
      </c>
      <c r="Q36" s="29"/>
      <c r="R36" s="29"/>
      <c r="S36" s="29"/>
      <c r="T36" s="29"/>
    </row>
    <row r="37" spans="1:20">
      <c r="A37" s="67" t="s">
        <v>76</v>
      </c>
      <c r="B37" s="42">
        <v>31</v>
      </c>
      <c r="C37" s="29" t="s">
        <v>18</v>
      </c>
      <c r="D37" s="61">
        <f t="shared" si="1"/>
        <v>0</v>
      </c>
      <c r="E37" s="43">
        <v>-1060</v>
      </c>
      <c r="F37" s="43"/>
      <c r="G37" s="43"/>
      <c r="H37" s="43"/>
      <c r="I37" s="43"/>
      <c r="J37" s="44">
        <f t="shared" si="3"/>
        <v>31</v>
      </c>
      <c r="K37" s="29" t="s">
        <v>79</v>
      </c>
      <c r="L37" s="29"/>
      <c r="M37" s="29">
        <v>1060</v>
      </c>
      <c r="N37" s="29"/>
      <c r="O37" s="29"/>
      <c r="P37" s="29"/>
      <c r="Q37" s="29"/>
      <c r="R37" s="29"/>
      <c r="S37" s="29"/>
      <c r="T37" s="29"/>
    </row>
    <row r="38" spans="1:20">
      <c r="A38" s="67" t="s">
        <v>80</v>
      </c>
      <c r="B38" s="42">
        <v>32</v>
      </c>
      <c r="C38" s="29" t="s">
        <v>81</v>
      </c>
      <c r="D38" s="61">
        <f t="shared" si="1"/>
        <v>0</v>
      </c>
      <c r="E38" s="43">
        <v>-60000</v>
      </c>
      <c r="F38" s="43">
        <v>60000</v>
      </c>
      <c r="G38" s="43"/>
      <c r="H38" s="43"/>
      <c r="I38" s="43"/>
      <c r="J38" s="44">
        <f t="shared" si="3"/>
        <v>32</v>
      </c>
      <c r="K38" s="29" t="s">
        <v>82</v>
      </c>
      <c r="L38" s="29"/>
      <c r="M38" s="29"/>
      <c r="N38" s="29"/>
      <c r="O38" s="29"/>
      <c r="P38" s="29"/>
      <c r="Q38" s="29"/>
      <c r="R38" s="29"/>
      <c r="S38" s="29"/>
      <c r="T38" s="29"/>
    </row>
    <row r="39" spans="1:20">
      <c r="A39" s="67" t="s">
        <v>83</v>
      </c>
      <c r="B39" s="42">
        <v>33</v>
      </c>
      <c r="C39" s="29" t="s">
        <v>84</v>
      </c>
      <c r="D39" s="61">
        <f t="shared" si="1"/>
        <v>0</v>
      </c>
      <c r="E39" s="43">
        <v>-2879.49</v>
      </c>
      <c r="F39" s="43"/>
      <c r="G39" s="43"/>
      <c r="H39" s="43"/>
      <c r="I39" s="43"/>
      <c r="J39" s="44">
        <f t="shared" si="3"/>
        <v>33</v>
      </c>
      <c r="K39" s="29" t="s">
        <v>85</v>
      </c>
      <c r="L39" s="29"/>
      <c r="M39" s="29"/>
      <c r="N39" s="29"/>
      <c r="O39" s="29"/>
      <c r="P39" s="29">
        <v>2879.49</v>
      </c>
      <c r="Q39" s="29"/>
      <c r="R39" s="29"/>
      <c r="S39" s="29"/>
      <c r="T39" s="29"/>
    </row>
    <row r="40" spans="1:20">
      <c r="A40" s="67" t="s">
        <v>86</v>
      </c>
      <c r="B40" s="42">
        <v>34</v>
      </c>
      <c r="C40" s="29" t="s">
        <v>24</v>
      </c>
      <c r="D40" s="61">
        <f t="shared" si="1"/>
        <v>0</v>
      </c>
      <c r="E40" s="43">
        <v>-1194</v>
      </c>
      <c r="F40" s="43"/>
      <c r="G40" s="43"/>
      <c r="H40" s="43"/>
      <c r="I40" s="43"/>
      <c r="J40" s="44">
        <f t="shared" si="3"/>
        <v>34</v>
      </c>
      <c r="K40" s="29" t="s">
        <v>87</v>
      </c>
      <c r="L40" s="29"/>
      <c r="M40" s="29"/>
      <c r="N40" s="29"/>
      <c r="O40" s="29">
        <v>1194</v>
      </c>
      <c r="P40" s="29"/>
      <c r="Q40" s="29"/>
      <c r="R40" s="29"/>
      <c r="S40" s="29"/>
      <c r="T40" s="29"/>
    </row>
    <row r="41" spans="1:20">
      <c r="A41" s="67" t="s">
        <v>88</v>
      </c>
      <c r="B41" s="42">
        <v>35</v>
      </c>
      <c r="C41" s="29" t="s">
        <v>24</v>
      </c>
      <c r="D41" s="61">
        <f t="shared" si="1"/>
        <v>0</v>
      </c>
      <c r="E41" s="43">
        <v>-419.3</v>
      </c>
      <c r="F41" s="43"/>
      <c r="G41" s="43"/>
      <c r="H41" s="43"/>
      <c r="I41" s="43"/>
      <c r="J41" s="44">
        <f t="shared" si="3"/>
        <v>35</v>
      </c>
      <c r="K41" s="29" t="s">
        <v>89</v>
      </c>
      <c r="L41" s="29"/>
      <c r="M41" s="29"/>
      <c r="N41" s="29"/>
      <c r="O41" s="29"/>
      <c r="P41" s="29">
        <v>419.3</v>
      </c>
      <c r="Q41" s="29"/>
      <c r="R41" s="29"/>
      <c r="S41" s="29"/>
      <c r="T41" s="29"/>
    </row>
    <row r="42" spans="1:20">
      <c r="A42" s="67" t="s">
        <v>90</v>
      </c>
      <c r="B42" s="42">
        <v>36</v>
      </c>
      <c r="C42" s="29" t="s">
        <v>69</v>
      </c>
      <c r="D42" s="61">
        <f t="shared" si="1"/>
        <v>0</v>
      </c>
      <c r="E42" s="43">
        <v>-32</v>
      </c>
      <c r="F42" s="43"/>
      <c r="G42" s="43"/>
      <c r="H42" s="43"/>
      <c r="I42" s="43"/>
      <c r="J42" s="44">
        <f t="shared" si="3"/>
        <v>36</v>
      </c>
      <c r="K42" s="29" t="s">
        <v>55</v>
      </c>
      <c r="L42" s="29">
        <v>32</v>
      </c>
      <c r="M42" s="29"/>
      <c r="N42" s="29"/>
      <c r="O42" s="29"/>
      <c r="P42" s="29"/>
      <c r="Q42" s="29"/>
      <c r="R42" s="29"/>
      <c r="S42" s="29"/>
      <c r="T42" s="29"/>
    </row>
    <row r="43" spans="1:20">
      <c r="A43" s="67" t="s">
        <v>91</v>
      </c>
      <c r="B43" s="42">
        <v>37</v>
      </c>
      <c r="C43" s="29" t="s">
        <v>92</v>
      </c>
      <c r="D43" s="61">
        <f t="shared" si="1"/>
        <v>0</v>
      </c>
      <c r="E43" s="43">
        <v>-1279.8</v>
      </c>
      <c r="F43" s="43"/>
      <c r="G43" s="43"/>
      <c r="H43" s="43"/>
      <c r="I43" s="43"/>
      <c r="J43" s="44">
        <f t="shared" si="3"/>
        <v>37</v>
      </c>
      <c r="K43" s="29" t="s">
        <v>93</v>
      </c>
      <c r="L43" s="29"/>
      <c r="M43" s="29"/>
      <c r="N43" s="29">
        <v>1279.8</v>
      </c>
      <c r="O43" s="29"/>
      <c r="P43" s="29"/>
      <c r="Q43" s="29"/>
      <c r="R43" s="29"/>
      <c r="S43" s="29"/>
      <c r="T43" s="29"/>
    </row>
    <row r="44" spans="1:20">
      <c r="A44" s="67" t="s">
        <v>94</v>
      </c>
      <c r="B44" s="42">
        <v>38</v>
      </c>
      <c r="C44" s="29" t="s">
        <v>95</v>
      </c>
      <c r="D44" s="61">
        <f t="shared" si="1"/>
        <v>0</v>
      </c>
      <c r="E44" s="43">
        <v>37718.65</v>
      </c>
      <c r="F44" s="43"/>
      <c r="G44" s="43">
        <v>-37718.65</v>
      </c>
      <c r="H44" s="43"/>
      <c r="I44" s="43"/>
      <c r="J44" s="44">
        <f t="shared" si="3"/>
        <v>38</v>
      </c>
      <c r="K44" s="29" t="s">
        <v>63</v>
      </c>
      <c r="L44" s="29"/>
      <c r="M44" s="29"/>
      <c r="N44" s="29"/>
      <c r="O44" s="29"/>
      <c r="P44" s="29"/>
      <c r="Q44" s="29"/>
      <c r="R44" s="29"/>
      <c r="S44" s="29"/>
      <c r="T44" s="29"/>
    </row>
    <row r="45" spans="1:20">
      <c r="A45" s="67" t="s">
        <v>96</v>
      </c>
      <c r="B45" s="42">
        <v>39</v>
      </c>
      <c r="C45" s="29" t="s">
        <v>97</v>
      </c>
      <c r="D45" s="61">
        <f t="shared" si="1"/>
        <v>0</v>
      </c>
      <c r="E45" s="43">
        <v>-38690.01</v>
      </c>
      <c r="F45" s="43"/>
      <c r="G45" s="43"/>
      <c r="H45" s="43"/>
      <c r="I45" s="43"/>
      <c r="J45" s="44">
        <f t="shared" si="3"/>
        <v>39</v>
      </c>
      <c r="K45" s="29" t="s">
        <v>98</v>
      </c>
      <c r="L45" s="29">
        <v>38690.01</v>
      </c>
      <c r="M45" s="29"/>
      <c r="N45" s="29"/>
      <c r="O45" s="29"/>
      <c r="P45" s="29"/>
      <c r="Q45" s="29"/>
      <c r="R45" s="29"/>
      <c r="S45" s="29"/>
      <c r="T45" s="29"/>
    </row>
    <row r="46" spans="1:20">
      <c r="A46" s="67" t="s">
        <v>99</v>
      </c>
      <c r="B46" s="42">
        <v>40</v>
      </c>
      <c r="C46" s="29" t="s">
        <v>100</v>
      </c>
      <c r="D46" s="61">
        <f t="shared" si="1"/>
        <v>0</v>
      </c>
      <c r="E46" s="43">
        <v>-347</v>
      </c>
      <c r="F46" s="43"/>
      <c r="G46" s="43"/>
      <c r="H46" s="43"/>
      <c r="I46" s="43"/>
      <c r="J46" s="44">
        <f t="shared" si="3"/>
        <v>40</v>
      </c>
      <c r="K46" s="29" t="s">
        <v>101</v>
      </c>
      <c r="L46" s="29">
        <v>347</v>
      </c>
      <c r="M46" s="29"/>
      <c r="N46" s="29"/>
      <c r="O46" s="29"/>
      <c r="P46" s="29"/>
      <c r="Q46" s="29"/>
      <c r="R46" s="29"/>
      <c r="S46" s="29"/>
      <c r="T46" s="29"/>
    </row>
    <row r="47" spans="1:20">
      <c r="A47" s="67" t="s">
        <v>99</v>
      </c>
      <c r="B47" s="42">
        <v>41</v>
      </c>
      <c r="C47" s="29" t="s">
        <v>18</v>
      </c>
      <c r="D47" s="61">
        <f t="shared" si="1"/>
        <v>0</v>
      </c>
      <c r="E47" s="43">
        <v>-6233</v>
      </c>
      <c r="F47" s="43"/>
      <c r="G47" s="43"/>
      <c r="H47" s="43"/>
      <c r="I47" s="43"/>
      <c r="J47" s="44">
        <f t="shared" si="3"/>
        <v>41</v>
      </c>
      <c r="K47" s="29" t="s">
        <v>102</v>
      </c>
      <c r="L47" s="29"/>
      <c r="M47" s="29">
        <v>6233</v>
      </c>
      <c r="N47" s="29"/>
      <c r="O47" s="29"/>
      <c r="P47" s="29"/>
      <c r="Q47" s="29"/>
      <c r="R47" s="29"/>
      <c r="S47" s="29"/>
      <c r="T47" s="29"/>
    </row>
    <row r="48" spans="1:20">
      <c r="A48" s="67" t="s">
        <v>103</v>
      </c>
      <c r="B48" s="42">
        <v>42</v>
      </c>
      <c r="C48" s="29" t="s">
        <v>18</v>
      </c>
      <c r="D48" s="61">
        <f t="shared" si="1"/>
        <v>0</v>
      </c>
      <c r="E48" s="43">
        <v>-2716</v>
      </c>
      <c r="F48" s="43"/>
      <c r="G48" s="43"/>
      <c r="H48" s="43"/>
      <c r="I48" s="43"/>
      <c r="J48" s="44">
        <f t="shared" si="3"/>
        <v>42</v>
      </c>
      <c r="K48" s="29" t="s">
        <v>104</v>
      </c>
      <c r="L48" s="29"/>
      <c r="M48" s="29">
        <v>2716</v>
      </c>
      <c r="N48" s="29"/>
      <c r="O48" s="29"/>
      <c r="P48" s="29"/>
      <c r="Q48" s="29"/>
      <c r="R48" s="29"/>
      <c r="S48" s="29"/>
      <c r="T48" s="29"/>
    </row>
    <row r="49" spans="1:20">
      <c r="A49" s="67" t="s">
        <v>105</v>
      </c>
      <c r="B49" s="42">
        <v>43</v>
      </c>
      <c r="C49" s="29" t="s">
        <v>106</v>
      </c>
      <c r="D49" s="61">
        <f t="shared" si="1"/>
        <v>0</v>
      </c>
      <c r="E49" s="43"/>
      <c r="F49" s="43">
        <v>-147588</v>
      </c>
      <c r="G49" s="43"/>
      <c r="H49" s="43"/>
      <c r="I49" s="43"/>
      <c r="J49" s="44">
        <f t="shared" si="3"/>
        <v>43</v>
      </c>
      <c r="K49" s="29" t="s">
        <v>107</v>
      </c>
      <c r="L49" s="29"/>
      <c r="M49" s="29"/>
      <c r="N49" s="29"/>
      <c r="O49" s="29">
        <v>147588</v>
      </c>
      <c r="P49" s="29"/>
      <c r="Q49" s="29"/>
      <c r="R49" s="29"/>
      <c r="S49" s="29"/>
      <c r="T49" s="29"/>
    </row>
    <row r="50" spans="1:20">
      <c r="A50" s="67" t="s">
        <v>108</v>
      </c>
      <c r="B50" s="42">
        <v>44</v>
      </c>
      <c r="C50" s="29" t="s">
        <v>109</v>
      </c>
      <c r="D50" s="61">
        <f t="shared" si="1"/>
        <v>0</v>
      </c>
      <c r="E50" s="43">
        <v>-8580</v>
      </c>
      <c r="F50" s="43"/>
      <c r="G50" s="43"/>
      <c r="H50" s="43"/>
      <c r="I50" s="43"/>
      <c r="J50" s="44">
        <f t="shared" si="3"/>
        <v>44</v>
      </c>
      <c r="K50" s="29" t="s">
        <v>110</v>
      </c>
      <c r="L50" s="29"/>
      <c r="M50" s="29"/>
      <c r="N50" s="29"/>
      <c r="O50" s="29"/>
      <c r="P50" s="29"/>
      <c r="Q50" s="29"/>
      <c r="R50" s="29"/>
      <c r="S50" s="29"/>
      <c r="T50" s="29">
        <v>8580</v>
      </c>
    </row>
    <row r="51" spans="1:20">
      <c r="A51" s="67" t="s">
        <v>111</v>
      </c>
      <c r="B51" s="42">
        <v>45</v>
      </c>
      <c r="C51" s="29" t="s">
        <v>69</v>
      </c>
      <c r="D51" s="61">
        <f t="shared" si="1"/>
        <v>0</v>
      </c>
      <c r="E51" s="43">
        <v>-16</v>
      </c>
      <c r="F51" s="43"/>
      <c r="G51" s="43"/>
      <c r="H51" s="43"/>
      <c r="I51" s="43"/>
      <c r="J51" s="44">
        <f t="shared" si="3"/>
        <v>45</v>
      </c>
      <c r="K51" s="29" t="s">
        <v>27</v>
      </c>
      <c r="L51" s="29">
        <v>16</v>
      </c>
      <c r="M51" s="29"/>
      <c r="N51" s="29"/>
      <c r="O51" s="29"/>
      <c r="P51" s="29"/>
      <c r="Q51" s="29"/>
      <c r="R51" s="29"/>
      <c r="S51" s="29"/>
      <c r="T51" s="29"/>
    </row>
    <row r="52" spans="1:20">
      <c r="A52" s="67" t="s">
        <v>112</v>
      </c>
      <c r="B52" s="42">
        <v>46</v>
      </c>
      <c r="C52" s="29" t="s">
        <v>113</v>
      </c>
      <c r="D52" s="61">
        <f t="shared" si="1"/>
        <v>0</v>
      </c>
      <c r="E52" s="43">
        <v>-3042.9</v>
      </c>
      <c r="F52" s="43"/>
      <c r="G52" s="43"/>
      <c r="H52" s="43"/>
      <c r="I52" s="43"/>
      <c r="J52" s="44">
        <f t="shared" si="3"/>
        <v>46</v>
      </c>
      <c r="K52" s="29" t="s">
        <v>114</v>
      </c>
      <c r="L52" s="29"/>
      <c r="M52" s="29">
        <v>3042.9</v>
      </c>
      <c r="N52" s="29"/>
      <c r="O52" s="29"/>
      <c r="P52" s="29"/>
      <c r="Q52" s="29"/>
      <c r="R52" s="29"/>
      <c r="S52" s="29"/>
      <c r="T52" s="29"/>
    </row>
    <row r="53" spans="1:20">
      <c r="A53" s="67" t="s">
        <v>115</v>
      </c>
      <c r="B53" s="42">
        <v>47</v>
      </c>
      <c r="C53" s="29" t="s">
        <v>116</v>
      </c>
      <c r="D53" s="61">
        <f t="shared" si="1"/>
        <v>0</v>
      </c>
      <c r="E53" s="43">
        <v>38772.080000000002</v>
      </c>
      <c r="F53" s="43"/>
      <c r="G53" s="43">
        <v>-38772.080000000002</v>
      </c>
      <c r="H53" s="43"/>
      <c r="I53" s="43"/>
      <c r="J53" s="44">
        <f t="shared" si="3"/>
        <v>47</v>
      </c>
      <c r="K53" s="29" t="s">
        <v>40</v>
      </c>
      <c r="L53" s="29"/>
      <c r="M53" s="29"/>
      <c r="N53" s="29"/>
      <c r="O53" s="29"/>
      <c r="P53" s="29"/>
      <c r="Q53" s="29"/>
      <c r="R53" s="29"/>
      <c r="S53" s="29"/>
      <c r="T53" s="29"/>
    </row>
    <row r="54" spans="1:20">
      <c r="A54" s="67" t="s">
        <v>117</v>
      </c>
      <c r="B54" s="42">
        <v>48</v>
      </c>
      <c r="C54" s="29" t="s">
        <v>118</v>
      </c>
      <c r="D54" s="61">
        <f t="shared" si="1"/>
        <v>0</v>
      </c>
      <c r="E54" s="43">
        <v>-1789.98</v>
      </c>
      <c r="F54" s="43"/>
      <c r="G54" s="43"/>
      <c r="H54" s="43"/>
      <c r="I54" s="43"/>
      <c r="J54" s="44">
        <f t="shared" ref="J54:J85" si="4">B54:B184</f>
        <v>48</v>
      </c>
      <c r="K54" s="29" t="s">
        <v>119</v>
      </c>
      <c r="L54" s="29"/>
      <c r="M54" s="29"/>
      <c r="N54" s="29"/>
      <c r="O54" s="29">
        <v>1789.98</v>
      </c>
      <c r="P54" s="29"/>
      <c r="Q54" s="29"/>
      <c r="R54" s="29"/>
      <c r="S54" s="29"/>
      <c r="T54" s="29"/>
    </row>
    <row r="55" spans="1:20">
      <c r="A55" s="67" t="s">
        <v>120</v>
      </c>
      <c r="B55" s="42">
        <v>49</v>
      </c>
      <c r="C55" s="29" t="s">
        <v>18</v>
      </c>
      <c r="D55" s="61">
        <f t="shared" si="1"/>
        <v>0</v>
      </c>
      <c r="E55" s="43">
        <v>-4300</v>
      </c>
      <c r="F55" s="43"/>
      <c r="G55" s="43"/>
      <c r="H55" s="43"/>
      <c r="I55" s="43"/>
      <c r="J55" s="44">
        <f t="shared" si="4"/>
        <v>49</v>
      </c>
      <c r="K55" s="29" t="s">
        <v>121</v>
      </c>
      <c r="L55" s="29"/>
      <c r="M55" s="29">
        <v>4300</v>
      </c>
      <c r="N55" s="29"/>
      <c r="O55" s="29"/>
      <c r="P55" s="29"/>
      <c r="Q55" s="29"/>
      <c r="R55" s="29"/>
      <c r="S55" s="29"/>
      <c r="T55" s="29"/>
    </row>
    <row r="56" spans="1:20">
      <c r="A56" s="67" t="s">
        <v>120</v>
      </c>
      <c r="B56" s="42">
        <v>50</v>
      </c>
      <c r="C56" s="29" t="s">
        <v>18</v>
      </c>
      <c r="D56" s="61">
        <f t="shared" si="1"/>
        <v>0</v>
      </c>
      <c r="E56" s="43">
        <v>-5950</v>
      </c>
      <c r="F56" s="43"/>
      <c r="G56" s="43"/>
      <c r="H56" s="43"/>
      <c r="I56" s="43"/>
      <c r="J56" s="44">
        <f t="shared" si="4"/>
        <v>50</v>
      </c>
      <c r="K56" s="29" t="s">
        <v>122</v>
      </c>
      <c r="L56" s="29"/>
      <c r="M56" s="29">
        <v>5950</v>
      </c>
      <c r="N56" s="29"/>
      <c r="O56" s="29"/>
      <c r="P56" s="29"/>
      <c r="Q56" s="29"/>
      <c r="R56" s="29"/>
      <c r="S56" s="29"/>
      <c r="T56" s="29"/>
    </row>
    <row r="57" spans="1:20">
      <c r="A57" s="67" t="s">
        <v>120</v>
      </c>
      <c r="B57" s="42">
        <v>51</v>
      </c>
      <c r="C57" s="29" t="s">
        <v>123</v>
      </c>
      <c r="D57" s="61">
        <f t="shared" si="1"/>
        <v>0</v>
      </c>
      <c r="E57" s="43">
        <v>-219.5</v>
      </c>
      <c r="F57" s="43"/>
      <c r="G57" s="43"/>
      <c r="H57" s="43"/>
      <c r="I57" s="43"/>
      <c r="J57" s="44">
        <f t="shared" si="4"/>
        <v>51</v>
      </c>
      <c r="K57" s="29" t="s">
        <v>124</v>
      </c>
      <c r="L57" s="29"/>
      <c r="M57" s="29"/>
      <c r="N57" s="29"/>
      <c r="O57" s="29"/>
      <c r="P57" s="29"/>
      <c r="Q57" s="29">
        <v>219.5</v>
      </c>
      <c r="R57" s="29"/>
      <c r="S57" s="29"/>
      <c r="T57" s="29"/>
    </row>
    <row r="58" spans="1:20">
      <c r="A58" s="67" t="s">
        <v>120</v>
      </c>
      <c r="B58" s="42">
        <v>52</v>
      </c>
      <c r="C58" s="29" t="s">
        <v>125</v>
      </c>
      <c r="D58" s="61">
        <f t="shared" si="1"/>
        <v>0</v>
      </c>
      <c r="E58" s="43">
        <v>-469.7</v>
      </c>
      <c r="F58" s="43"/>
      <c r="G58" s="43"/>
      <c r="H58" s="43"/>
      <c r="I58" s="43"/>
      <c r="J58" s="44">
        <f t="shared" si="4"/>
        <v>52</v>
      </c>
      <c r="K58" s="29" t="s">
        <v>126</v>
      </c>
      <c r="L58" s="29"/>
      <c r="M58" s="29"/>
      <c r="N58" s="29"/>
      <c r="O58" s="29"/>
      <c r="P58" s="29"/>
      <c r="Q58" s="29">
        <v>469.7</v>
      </c>
      <c r="R58" s="29"/>
      <c r="S58" s="29"/>
      <c r="T58" s="29"/>
    </row>
    <row r="59" spans="1:20">
      <c r="A59" s="67" t="s">
        <v>127</v>
      </c>
      <c r="B59" s="42">
        <v>53</v>
      </c>
      <c r="C59" s="29" t="s">
        <v>128</v>
      </c>
      <c r="D59" s="61">
        <f t="shared" si="1"/>
        <v>0</v>
      </c>
      <c r="E59" s="43">
        <v>-6347</v>
      </c>
      <c r="F59" s="43"/>
      <c r="G59" s="43"/>
      <c r="H59" s="43"/>
      <c r="I59" s="43"/>
      <c r="J59" s="44">
        <f t="shared" si="4"/>
        <v>53</v>
      </c>
      <c r="K59" s="29" t="s">
        <v>129</v>
      </c>
      <c r="L59" s="29"/>
      <c r="M59" s="29"/>
      <c r="N59" s="29"/>
      <c r="O59" s="29">
        <v>6347</v>
      </c>
      <c r="P59" s="29"/>
      <c r="Q59" s="29"/>
      <c r="R59" s="29"/>
      <c r="S59" s="29"/>
      <c r="T59" s="29"/>
    </row>
    <row r="60" spans="1:20">
      <c r="A60" s="67" t="s">
        <v>130</v>
      </c>
      <c r="B60" s="42">
        <v>54</v>
      </c>
      <c r="C60" s="29" t="s">
        <v>128</v>
      </c>
      <c r="D60" s="61">
        <f t="shared" si="1"/>
        <v>0</v>
      </c>
      <c r="E60" s="43">
        <v>-2718</v>
      </c>
      <c r="F60" s="43"/>
      <c r="G60" s="43"/>
      <c r="H60" s="43"/>
      <c r="I60" s="43"/>
      <c r="J60" s="44">
        <f t="shared" si="4"/>
        <v>54</v>
      </c>
      <c r="K60" s="29" t="s">
        <v>131</v>
      </c>
      <c r="L60" s="29"/>
      <c r="M60" s="29"/>
      <c r="N60" s="29"/>
      <c r="O60" s="29">
        <v>2718</v>
      </c>
      <c r="P60" s="29"/>
      <c r="Q60" s="29"/>
      <c r="R60" s="29"/>
      <c r="S60" s="29"/>
      <c r="T60" s="29"/>
    </row>
    <row r="61" spans="1:20">
      <c r="A61" s="67" t="s">
        <v>130</v>
      </c>
      <c r="B61" s="42">
        <v>55</v>
      </c>
      <c r="C61" s="29" t="s">
        <v>128</v>
      </c>
      <c r="D61" s="61">
        <f t="shared" ref="D61:D115" si="5">SUM(E61+F61+G61+H61+I61+L61+M61+N61+O61+P61+Q61+R61+S61+T61)</f>
        <v>0</v>
      </c>
      <c r="E61" s="43">
        <v>-4429</v>
      </c>
      <c r="F61" s="43"/>
      <c r="G61" s="43"/>
      <c r="H61" s="43"/>
      <c r="I61" s="43"/>
      <c r="J61" s="44">
        <f t="shared" si="4"/>
        <v>55</v>
      </c>
      <c r="K61" s="29" t="s">
        <v>132</v>
      </c>
      <c r="L61" s="29"/>
      <c r="M61" s="29"/>
      <c r="N61" s="29"/>
      <c r="O61" s="29">
        <v>4429</v>
      </c>
      <c r="P61" s="29"/>
      <c r="Q61" s="29"/>
      <c r="R61" s="29"/>
      <c r="S61" s="29"/>
      <c r="T61" s="29"/>
    </row>
    <row r="62" spans="1:20">
      <c r="A62" s="67" t="s">
        <v>130</v>
      </c>
      <c r="B62" s="42">
        <v>56</v>
      </c>
      <c r="C62" s="29" t="s">
        <v>128</v>
      </c>
      <c r="D62" s="61">
        <f t="shared" si="5"/>
        <v>0</v>
      </c>
      <c r="E62" s="43">
        <v>-5961</v>
      </c>
      <c r="F62" s="43"/>
      <c r="G62" s="43"/>
      <c r="H62" s="43"/>
      <c r="I62" s="43"/>
      <c r="J62" s="44">
        <f t="shared" si="4"/>
        <v>56</v>
      </c>
      <c r="K62" s="29" t="s">
        <v>133</v>
      </c>
      <c r="L62" s="29"/>
      <c r="M62" s="29"/>
      <c r="N62" s="29"/>
      <c r="O62" s="29">
        <v>5961</v>
      </c>
      <c r="P62" s="29"/>
      <c r="Q62" s="29"/>
      <c r="R62" s="29"/>
      <c r="S62" s="29"/>
      <c r="T62" s="29"/>
    </row>
    <row r="63" spans="1:20">
      <c r="A63" s="67" t="s">
        <v>134</v>
      </c>
      <c r="B63" s="42">
        <v>57</v>
      </c>
      <c r="C63" s="29" t="s">
        <v>95</v>
      </c>
      <c r="D63" s="61">
        <f t="shared" si="5"/>
        <v>0</v>
      </c>
      <c r="E63" s="43">
        <v>39929.17</v>
      </c>
      <c r="F63" s="43"/>
      <c r="G63" s="43">
        <v>-39929.17</v>
      </c>
      <c r="H63" s="43"/>
      <c r="I63" s="43"/>
      <c r="J63" s="44">
        <f t="shared" si="4"/>
        <v>57</v>
      </c>
      <c r="K63" s="29" t="s">
        <v>135</v>
      </c>
      <c r="L63" s="29"/>
      <c r="M63" s="29"/>
      <c r="N63" s="29"/>
      <c r="O63" s="29"/>
      <c r="P63" s="29"/>
      <c r="Q63" s="29"/>
      <c r="R63" s="29"/>
      <c r="S63" s="29"/>
      <c r="T63" s="29"/>
    </row>
    <row r="64" spans="1:20">
      <c r="A64" s="67" t="s">
        <v>134</v>
      </c>
      <c r="B64" s="42">
        <v>58</v>
      </c>
      <c r="C64" s="29" t="s">
        <v>136</v>
      </c>
      <c r="D64" s="61">
        <f t="shared" si="5"/>
        <v>0</v>
      </c>
      <c r="E64" s="43">
        <v>-5200</v>
      </c>
      <c r="F64" s="43"/>
      <c r="G64" s="43"/>
      <c r="H64" s="43"/>
      <c r="I64" s="43"/>
      <c r="J64" s="44">
        <f t="shared" si="4"/>
        <v>58</v>
      </c>
      <c r="K64" s="29" t="s">
        <v>137</v>
      </c>
      <c r="L64" s="29"/>
      <c r="M64" s="29"/>
      <c r="N64" s="29"/>
      <c r="O64" s="29"/>
      <c r="P64" s="29"/>
      <c r="Q64" s="29">
        <v>5200</v>
      </c>
      <c r="R64" s="29"/>
      <c r="S64" s="29"/>
      <c r="T64" s="29"/>
    </row>
    <row r="65" spans="1:20">
      <c r="A65" s="67" t="s">
        <v>134</v>
      </c>
      <c r="B65" s="42">
        <v>59</v>
      </c>
      <c r="C65" s="29" t="s">
        <v>138</v>
      </c>
      <c r="D65" s="61">
        <f t="shared" si="5"/>
        <v>0</v>
      </c>
      <c r="E65" s="43"/>
      <c r="F65" s="43">
        <v>-23270</v>
      </c>
      <c r="G65" s="43"/>
      <c r="H65" s="43"/>
      <c r="I65" s="43"/>
      <c r="J65" s="44">
        <f t="shared" si="4"/>
        <v>59</v>
      </c>
      <c r="K65" s="29" t="s">
        <v>139</v>
      </c>
      <c r="L65" s="29"/>
      <c r="M65" s="29"/>
      <c r="N65" s="29"/>
      <c r="O65" s="29"/>
      <c r="P65" s="29"/>
      <c r="Q65" s="29">
        <v>23270</v>
      </c>
      <c r="R65" s="29"/>
      <c r="S65" s="29"/>
      <c r="T65" s="29"/>
    </row>
    <row r="66" spans="1:20">
      <c r="A66" s="67" t="s">
        <v>134</v>
      </c>
      <c r="B66" s="42">
        <v>60</v>
      </c>
      <c r="C66" s="29" t="s">
        <v>140</v>
      </c>
      <c r="D66" s="61">
        <f t="shared" si="5"/>
        <v>0</v>
      </c>
      <c r="E66" s="43">
        <v>-12208</v>
      </c>
      <c r="F66" s="43"/>
      <c r="G66" s="43"/>
      <c r="H66" s="43"/>
      <c r="I66" s="43"/>
      <c r="J66" s="44">
        <f t="shared" si="4"/>
        <v>60</v>
      </c>
      <c r="K66" s="29" t="s">
        <v>141</v>
      </c>
      <c r="L66" s="29"/>
      <c r="M66" s="29"/>
      <c r="N66" s="29"/>
      <c r="O66" s="29"/>
      <c r="P66" s="29"/>
      <c r="Q66" s="29">
        <v>12208</v>
      </c>
      <c r="R66" s="29"/>
      <c r="S66" s="29"/>
      <c r="T66" s="29"/>
    </row>
    <row r="67" spans="1:20">
      <c r="A67" s="67" t="s">
        <v>142</v>
      </c>
      <c r="B67" s="42">
        <v>61</v>
      </c>
      <c r="C67" s="29" t="s">
        <v>143</v>
      </c>
      <c r="D67" s="61">
        <f t="shared" si="5"/>
        <v>0</v>
      </c>
      <c r="E67" s="43">
        <v>-232.01</v>
      </c>
      <c r="F67" s="43"/>
      <c r="G67" s="43"/>
      <c r="H67" s="43"/>
      <c r="I67" s="43"/>
      <c r="J67" s="44">
        <f t="shared" si="4"/>
        <v>61</v>
      </c>
      <c r="K67" s="29" t="s">
        <v>144</v>
      </c>
      <c r="L67" s="29"/>
      <c r="M67" s="29"/>
      <c r="N67" s="29"/>
      <c r="O67" s="29"/>
      <c r="P67" s="29"/>
      <c r="Q67" s="29">
        <v>232.01</v>
      </c>
      <c r="R67" s="29"/>
      <c r="S67" s="29"/>
      <c r="T67" s="29"/>
    </row>
    <row r="68" spans="1:20">
      <c r="A68" s="67" t="s">
        <v>142</v>
      </c>
      <c r="B68" s="42">
        <v>62</v>
      </c>
      <c r="C68" s="29" t="s">
        <v>24</v>
      </c>
      <c r="D68" s="61">
        <f t="shared" si="5"/>
        <v>0</v>
      </c>
      <c r="E68" s="43">
        <v>-400</v>
      </c>
      <c r="F68" s="43"/>
      <c r="G68" s="43"/>
      <c r="H68" s="43"/>
      <c r="I68" s="43"/>
      <c r="J68" s="44">
        <f t="shared" si="4"/>
        <v>62</v>
      </c>
      <c r="K68" s="29" t="s">
        <v>145</v>
      </c>
      <c r="L68" s="29"/>
      <c r="M68" s="29"/>
      <c r="N68" s="29"/>
      <c r="O68" s="29"/>
      <c r="P68" s="29">
        <v>400</v>
      </c>
      <c r="Q68" s="29"/>
      <c r="R68" s="29"/>
      <c r="S68" s="29"/>
      <c r="T68" s="29"/>
    </row>
    <row r="69" spans="1:20">
      <c r="A69" s="67" t="s">
        <v>146</v>
      </c>
      <c r="B69" s="42">
        <v>63</v>
      </c>
      <c r="C69" s="29" t="s">
        <v>26</v>
      </c>
      <c r="D69" s="61">
        <f t="shared" si="5"/>
        <v>0</v>
      </c>
      <c r="E69" s="43">
        <v>-24.25</v>
      </c>
      <c r="F69" s="43"/>
      <c r="G69" s="43"/>
      <c r="H69" s="43"/>
      <c r="I69" s="43"/>
      <c r="J69" s="44">
        <f t="shared" si="4"/>
        <v>63</v>
      </c>
      <c r="K69" s="29" t="s">
        <v>55</v>
      </c>
      <c r="L69" s="29">
        <v>24.25</v>
      </c>
      <c r="M69" s="29"/>
      <c r="N69" s="29"/>
      <c r="O69" s="29"/>
      <c r="P69" s="29"/>
      <c r="Q69" s="29"/>
      <c r="R69" s="29"/>
      <c r="S69" s="29"/>
      <c r="T69" s="29"/>
    </row>
    <row r="70" spans="1:20">
      <c r="A70" s="67" t="s">
        <v>147</v>
      </c>
      <c r="B70" s="42">
        <v>64</v>
      </c>
      <c r="C70" s="29" t="s">
        <v>20</v>
      </c>
      <c r="D70" s="61">
        <f t="shared" si="5"/>
        <v>0</v>
      </c>
      <c r="E70" s="43">
        <v>-9676.25</v>
      </c>
      <c r="F70" s="43"/>
      <c r="G70" s="43"/>
      <c r="H70" s="43"/>
      <c r="I70" s="43"/>
      <c r="J70" s="44">
        <f t="shared" si="4"/>
        <v>64</v>
      </c>
      <c r="K70" s="29" t="s">
        <v>148</v>
      </c>
      <c r="L70" s="29"/>
      <c r="M70" s="29"/>
      <c r="N70" s="29"/>
      <c r="O70" s="29">
        <v>9676.25</v>
      </c>
      <c r="P70" s="29"/>
      <c r="Q70" s="29"/>
      <c r="R70" s="29"/>
      <c r="S70" s="29"/>
      <c r="T70" s="29"/>
    </row>
    <row r="71" spans="1:20">
      <c r="A71" s="67" t="s">
        <v>147</v>
      </c>
      <c r="B71" s="42">
        <v>65</v>
      </c>
      <c r="C71" s="29" t="s">
        <v>125</v>
      </c>
      <c r="D71" s="61">
        <f t="shared" si="5"/>
        <v>0</v>
      </c>
      <c r="E71" s="43">
        <v>-1255.5</v>
      </c>
      <c r="F71" s="43"/>
      <c r="G71" s="43"/>
      <c r="H71" s="43"/>
      <c r="I71" s="43"/>
      <c r="J71" s="44">
        <f t="shared" si="4"/>
        <v>65</v>
      </c>
      <c r="K71" s="29" t="s">
        <v>149</v>
      </c>
      <c r="L71" s="29"/>
      <c r="M71" s="29"/>
      <c r="N71" s="29"/>
      <c r="O71" s="29">
        <v>1255.5</v>
      </c>
      <c r="P71" s="29"/>
      <c r="Q71" s="29"/>
      <c r="R71" s="29"/>
      <c r="S71" s="29"/>
      <c r="T71" s="29"/>
    </row>
    <row r="72" spans="1:20">
      <c r="A72" s="67" t="s">
        <v>147</v>
      </c>
      <c r="B72" s="42">
        <v>66</v>
      </c>
      <c r="C72" s="29" t="s">
        <v>125</v>
      </c>
      <c r="D72" s="61">
        <f t="shared" si="5"/>
        <v>0</v>
      </c>
      <c r="E72" s="43">
        <v>-701</v>
      </c>
      <c r="F72" s="43"/>
      <c r="G72" s="43"/>
      <c r="H72" s="43"/>
      <c r="I72" s="43"/>
      <c r="J72" s="44">
        <f t="shared" si="4"/>
        <v>66</v>
      </c>
      <c r="K72" s="29" t="s">
        <v>150</v>
      </c>
      <c r="L72" s="29"/>
      <c r="M72" s="29"/>
      <c r="N72" s="29"/>
      <c r="O72" s="29"/>
      <c r="P72" s="29"/>
      <c r="Q72" s="29">
        <v>701</v>
      </c>
      <c r="R72" s="29"/>
      <c r="S72" s="29"/>
      <c r="T72" s="29"/>
    </row>
    <row r="73" spans="1:20">
      <c r="A73" s="67" t="s">
        <v>151</v>
      </c>
      <c r="B73" s="42">
        <v>67</v>
      </c>
      <c r="C73" s="29" t="s">
        <v>152</v>
      </c>
      <c r="D73" s="61">
        <f t="shared" si="5"/>
        <v>0</v>
      </c>
      <c r="E73" s="43">
        <v>5100</v>
      </c>
      <c r="F73" s="43"/>
      <c r="G73" s="43"/>
      <c r="H73" s="43"/>
      <c r="I73" s="43"/>
      <c r="J73" s="44">
        <f t="shared" si="4"/>
        <v>67</v>
      </c>
      <c r="K73" s="29" t="s">
        <v>153</v>
      </c>
      <c r="L73" s="29"/>
      <c r="M73" s="29"/>
      <c r="N73" s="29"/>
      <c r="O73" s="29"/>
      <c r="P73" s="29"/>
      <c r="Q73" s="29">
        <v>-5100</v>
      </c>
      <c r="R73" s="29"/>
      <c r="S73" s="29"/>
      <c r="T73" s="29"/>
    </row>
    <row r="74" spans="1:20">
      <c r="A74" s="67" t="s">
        <v>154</v>
      </c>
      <c r="B74" s="42">
        <v>68</v>
      </c>
      <c r="C74" s="29" t="s">
        <v>152</v>
      </c>
      <c r="D74" s="61">
        <f t="shared" si="5"/>
        <v>0</v>
      </c>
      <c r="E74" s="43">
        <v>42939.1</v>
      </c>
      <c r="F74" s="43"/>
      <c r="G74" s="43">
        <v>-42939.1</v>
      </c>
      <c r="H74" s="43"/>
      <c r="I74" s="43"/>
      <c r="J74" s="44">
        <f t="shared" si="4"/>
        <v>68</v>
      </c>
      <c r="K74" s="29" t="s">
        <v>75</v>
      </c>
      <c r="L74" s="29"/>
      <c r="M74" s="29"/>
      <c r="N74" s="29"/>
      <c r="O74" s="29"/>
      <c r="P74" s="29"/>
      <c r="Q74" s="29"/>
      <c r="R74" s="29"/>
      <c r="S74" s="29"/>
      <c r="T74" s="29"/>
    </row>
    <row r="75" spans="1:20">
      <c r="A75" s="67" t="s">
        <v>155</v>
      </c>
      <c r="B75" s="42">
        <v>69</v>
      </c>
      <c r="C75" s="29" t="s">
        <v>26</v>
      </c>
      <c r="D75" s="61">
        <f t="shared" si="5"/>
        <v>0</v>
      </c>
      <c r="E75" s="43">
        <v>-76.75</v>
      </c>
      <c r="F75" s="43"/>
      <c r="G75" s="43"/>
      <c r="H75" s="43"/>
      <c r="I75" s="43"/>
      <c r="J75" s="44">
        <f t="shared" si="4"/>
        <v>69</v>
      </c>
      <c r="K75" s="29" t="s">
        <v>55</v>
      </c>
      <c r="L75" s="29">
        <v>76.75</v>
      </c>
      <c r="M75" s="29"/>
      <c r="N75" s="29"/>
      <c r="O75" s="29"/>
      <c r="P75" s="29"/>
      <c r="Q75" s="29"/>
      <c r="R75" s="29"/>
      <c r="S75" s="29"/>
      <c r="T75" s="29"/>
    </row>
    <row r="76" spans="1:20">
      <c r="A76" s="67" t="s">
        <v>156</v>
      </c>
      <c r="B76" s="42">
        <v>70</v>
      </c>
      <c r="C76" s="29" t="s">
        <v>18</v>
      </c>
      <c r="D76" s="61">
        <f t="shared" si="5"/>
        <v>0</v>
      </c>
      <c r="E76" s="43">
        <v>-800</v>
      </c>
      <c r="F76" s="43"/>
      <c r="G76" s="43"/>
      <c r="H76" s="43"/>
      <c r="I76" s="43"/>
      <c r="J76" s="44">
        <f t="shared" si="4"/>
        <v>70</v>
      </c>
      <c r="K76" s="29" t="s">
        <v>157</v>
      </c>
      <c r="L76" s="29"/>
      <c r="M76" s="29">
        <v>800</v>
      </c>
      <c r="N76" s="29"/>
      <c r="O76" s="29"/>
      <c r="P76" s="29"/>
      <c r="Q76" s="29"/>
      <c r="R76" s="29"/>
      <c r="S76" s="29"/>
      <c r="T76" s="29"/>
    </row>
    <row r="77" spans="1:20">
      <c r="A77" s="67" t="s">
        <v>158</v>
      </c>
      <c r="B77" s="42">
        <v>71</v>
      </c>
      <c r="C77" s="29" t="s">
        <v>95</v>
      </c>
      <c r="D77" s="61">
        <f t="shared" si="5"/>
        <v>0</v>
      </c>
      <c r="E77" s="43">
        <v>40182.949999999997</v>
      </c>
      <c r="F77" s="43"/>
      <c r="G77" s="43">
        <v>-40182.949999999997</v>
      </c>
      <c r="H77" s="43"/>
      <c r="I77" s="43"/>
      <c r="J77" s="44">
        <f t="shared" si="4"/>
        <v>71</v>
      </c>
      <c r="K77" s="29" t="s">
        <v>75</v>
      </c>
      <c r="L77" s="29"/>
      <c r="M77" s="29"/>
      <c r="N77" s="29"/>
      <c r="O77" s="29"/>
      <c r="P77" s="29"/>
      <c r="Q77" s="29"/>
      <c r="R77" s="29"/>
      <c r="S77" s="29"/>
      <c r="T77" s="29"/>
    </row>
    <row r="78" spans="1:20">
      <c r="A78" s="67" t="s">
        <v>159</v>
      </c>
      <c r="B78" s="42">
        <v>72</v>
      </c>
      <c r="C78" s="29" t="s">
        <v>160</v>
      </c>
      <c r="D78" s="61">
        <f t="shared" si="5"/>
        <v>0</v>
      </c>
      <c r="E78" s="43">
        <v>-8580</v>
      </c>
      <c r="F78" s="43"/>
      <c r="G78" s="43"/>
      <c r="H78" s="43"/>
      <c r="I78" s="43"/>
      <c r="J78" s="44">
        <f t="shared" si="4"/>
        <v>72</v>
      </c>
      <c r="K78" s="29" t="s">
        <v>110</v>
      </c>
      <c r="L78" s="29"/>
      <c r="M78" s="29"/>
      <c r="N78" s="29"/>
      <c r="O78" s="29"/>
      <c r="P78" s="29"/>
      <c r="Q78" s="29"/>
      <c r="R78" s="29"/>
      <c r="S78" s="29"/>
      <c r="T78" s="29">
        <v>8580</v>
      </c>
    </row>
    <row r="79" spans="1:20">
      <c r="A79" s="67" t="s">
        <v>161</v>
      </c>
      <c r="B79" s="42">
        <v>73</v>
      </c>
      <c r="C79" s="29" t="s">
        <v>26</v>
      </c>
      <c r="D79" s="61">
        <f t="shared" si="5"/>
        <v>0</v>
      </c>
      <c r="E79" s="43">
        <v>-5.5</v>
      </c>
      <c r="F79" s="43"/>
      <c r="G79" s="43"/>
      <c r="H79" s="43"/>
      <c r="I79" s="43"/>
      <c r="J79" s="44">
        <f t="shared" si="4"/>
        <v>73</v>
      </c>
      <c r="K79" s="29" t="s">
        <v>55</v>
      </c>
      <c r="L79" s="29">
        <v>5.5</v>
      </c>
      <c r="M79" s="29"/>
      <c r="N79" s="29"/>
      <c r="O79" s="29"/>
      <c r="P79" s="29"/>
      <c r="Q79" s="29"/>
      <c r="R79" s="29"/>
      <c r="S79" s="29"/>
      <c r="T79" s="29"/>
    </row>
    <row r="80" spans="1:20">
      <c r="A80" s="67" t="s">
        <v>162</v>
      </c>
      <c r="B80" s="42">
        <v>74</v>
      </c>
      <c r="C80" s="29" t="s">
        <v>163</v>
      </c>
      <c r="D80" s="61">
        <f t="shared" si="5"/>
        <v>0</v>
      </c>
      <c r="E80" s="43">
        <v>-7771.08</v>
      </c>
      <c r="F80" s="43"/>
      <c r="G80" s="43"/>
      <c r="H80" s="43"/>
      <c r="I80" s="43"/>
      <c r="J80" s="44">
        <f t="shared" si="4"/>
        <v>74</v>
      </c>
      <c r="K80" s="29" t="s">
        <v>164</v>
      </c>
      <c r="L80" s="29"/>
      <c r="M80" s="29"/>
      <c r="N80" s="29"/>
      <c r="O80" s="29"/>
      <c r="P80" s="29">
        <v>7771.08</v>
      </c>
      <c r="Q80" s="29"/>
      <c r="R80" s="29"/>
      <c r="S80" s="29"/>
      <c r="T80" s="29"/>
    </row>
    <row r="81" spans="1:21">
      <c r="A81" s="67" t="s">
        <v>165</v>
      </c>
      <c r="B81" s="42">
        <v>75</v>
      </c>
      <c r="C81" s="29" t="s">
        <v>166</v>
      </c>
      <c r="D81" s="61">
        <f t="shared" si="5"/>
        <v>0</v>
      </c>
      <c r="E81" s="43">
        <v>-1000</v>
      </c>
      <c r="F81" s="43"/>
      <c r="G81" s="43"/>
      <c r="H81" s="43"/>
      <c r="I81" s="43"/>
      <c r="J81" s="44">
        <f t="shared" si="4"/>
        <v>75</v>
      </c>
      <c r="K81" s="29" t="s">
        <v>167</v>
      </c>
      <c r="L81" s="29"/>
      <c r="M81" s="29"/>
      <c r="N81" s="29"/>
      <c r="O81" s="29"/>
      <c r="P81" s="29"/>
      <c r="Q81" s="29">
        <v>1000</v>
      </c>
      <c r="R81" s="29"/>
      <c r="S81" s="29"/>
      <c r="T81" s="29"/>
    </row>
    <row r="82" spans="1:21">
      <c r="A82" s="67" t="s">
        <v>165</v>
      </c>
      <c r="B82" s="42">
        <v>76</v>
      </c>
      <c r="C82" s="29" t="s">
        <v>125</v>
      </c>
      <c r="D82" s="61">
        <f t="shared" si="5"/>
        <v>0</v>
      </c>
      <c r="E82" s="43">
        <v>-207.2</v>
      </c>
      <c r="F82" s="43"/>
      <c r="G82" s="43"/>
      <c r="H82" s="43"/>
      <c r="I82" s="43"/>
      <c r="J82" s="44">
        <f t="shared" si="4"/>
        <v>76</v>
      </c>
      <c r="K82" s="29" t="s">
        <v>168</v>
      </c>
      <c r="L82" s="29"/>
      <c r="M82" s="29"/>
      <c r="N82" s="29"/>
      <c r="O82" s="29"/>
      <c r="P82" s="29"/>
      <c r="Q82" s="29">
        <v>207.2</v>
      </c>
      <c r="R82" s="29"/>
      <c r="S82" s="29"/>
      <c r="T82" s="29"/>
    </row>
    <row r="83" spans="1:21">
      <c r="A83" s="67" t="s">
        <v>165</v>
      </c>
      <c r="B83" s="42">
        <v>77</v>
      </c>
      <c r="C83" s="29" t="s">
        <v>125</v>
      </c>
      <c r="D83" s="61">
        <f t="shared" si="5"/>
        <v>0</v>
      </c>
      <c r="E83" s="43">
        <v>-329.4</v>
      </c>
      <c r="F83" s="43"/>
      <c r="G83" s="43"/>
      <c r="H83" s="43"/>
      <c r="I83" s="43"/>
      <c r="J83" s="44">
        <f t="shared" si="4"/>
        <v>77</v>
      </c>
      <c r="K83" s="29" t="s">
        <v>169</v>
      </c>
      <c r="L83" s="29"/>
      <c r="M83" s="29"/>
      <c r="N83" s="29"/>
      <c r="O83" s="29"/>
      <c r="P83" s="29"/>
      <c r="Q83" s="29">
        <v>329.4</v>
      </c>
      <c r="R83" s="29"/>
      <c r="S83" s="29"/>
      <c r="T83" s="29"/>
    </row>
    <row r="84" spans="1:21">
      <c r="A84" s="67" t="s">
        <v>165</v>
      </c>
      <c r="B84" s="42">
        <v>78</v>
      </c>
      <c r="C84" s="29" t="s">
        <v>170</v>
      </c>
      <c r="D84" s="61">
        <f t="shared" si="5"/>
        <v>0</v>
      </c>
      <c r="E84" s="43">
        <v>-1000</v>
      </c>
      <c r="F84" s="43"/>
      <c r="G84" s="43"/>
      <c r="H84" s="43"/>
      <c r="I84" s="43"/>
      <c r="J84" s="44">
        <f t="shared" si="4"/>
        <v>78</v>
      </c>
      <c r="K84" s="29" t="s">
        <v>171</v>
      </c>
      <c r="L84" s="29"/>
      <c r="M84" s="29"/>
      <c r="N84" s="29"/>
      <c r="O84" s="29"/>
      <c r="P84" s="29"/>
      <c r="Q84" s="29">
        <v>1000</v>
      </c>
      <c r="R84" s="29"/>
      <c r="S84" s="29"/>
      <c r="T84" s="29"/>
    </row>
    <row r="85" spans="1:21">
      <c r="A85" s="67" t="s">
        <v>172</v>
      </c>
      <c r="B85" s="42">
        <v>79</v>
      </c>
      <c r="C85" s="29" t="s">
        <v>95</v>
      </c>
      <c r="D85" s="61">
        <f t="shared" si="5"/>
        <v>0</v>
      </c>
      <c r="E85" s="43">
        <v>33413.85</v>
      </c>
      <c r="F85" s="43"/>
      <c r="G85" s="43">
        <v>-33413.85</v>
      </c>
      <c r="H85" s="43"/>
      <c r="I85" s="43"/>
      <c r="J85" s="44">
        <f t="shared" si="4"/>
        <v>79</v>
      </c>
      <c r="K85" s="29" t="s">
        <v>173</v>
      </c>
      <c r="L85" s="29"/>
      <c r="M85" s="29"/>
      <c r="N85" s="29"/>
      <c r="O85" s="29"/>
      <c r="P85" s="29"/>
      <c r="Q85" s="29"/>
      <c r="R85" s="29"/>
      <c r="S85" s="29"/>
      <c r="T85" s="29"/>
    </row>
    <row r="86" spans="1:21">
      <c r="A86" s="67" t="s">
        <v>174</v>
      </c>
      <c r="B86" s="42">
        <v>80</v>
      </c>
      <c r="C86" s="29" t="s">
        <v>26</v>
      </c>
      <c r="D86" s="61">
        <f t="shared" si="5"/>
        <v>0</v>
      </c>
      <c r="E86" s="43">
        <v>-29.25</v>
      </c>
      <c r="F86" s="43"/>
      <c r="G86" s="43"/>
      <c r="H86" s="43"/>
      <c r="I86" s="43"/>
      <c r="J86" s="44">
        <f t="shared" ref="J86:J117" si="6">B86:B216</f>
        <v>80</v>
      </c>
      <c r="K86" s="29" t="s">
        <v>55</v>
      </c>
      <c r="L86" s="29">
        <v>29.25</v>
      </c>
      <c r="M86" s="29"/>
      <c r="N86" s="29"/>
      <c r="O86" s="29"/>
      <c r="P86" s="29"/>
      <c r="Q86" s="29"/>
      <c r="R86" s="29"/>
      <c r="S86" s="29"/>
      <c r="T86" s="29"/>
    </row>
    <row r="87" spans="1:21">
      <c r="A87" s="67" t="s">
        <v>175</v>
      </c>
      <c r="B87" s="42">
        <v>81</v>
      </c>
      <c r="C87" s="29" t="s">
        <v>95</v>
      </c>
      <c r="D87" s="61">
        <f t="shared" si="5"/>
        <v>0</v>
      </c>
      <c r="E87" s="43">
        <v>41026.39</v>
      </c>
      <c r="F87" s="43"/>
      <c r="G87" s="43">
        <v>-41026.39</v>
      </c>
      <c r="H87" s="43"/>
      <c r="I87" s="43"/>
      <c r="J87" s="44">
        <f t="shared" si="6"/>
        <v>81</v>
      </c>
      <c r="K87" s="29" t="s">
        <v>173</v>
      </c>
      <c r="L87" s="29"/>
      <c r="M87" s="29"/>
      <c r="N87" s="29"/>
      <c r="O87" s="29"/>
      <c r="P87" s="29"/>
      <c r="Q87" s="29"/>
      <c r="R87" s="29"/>
      <c r="S87" s="29"/>
      <c r="T87" s="29"/>
    </row>
    <row r="88" spans="1:21">
      <c r="A88" s="67" t="s">
        <v>176</v>
      </c>
      <c r="B88" s="42">
        <v>82</v>
      </c>
      <c r="C88" s="29" t="s">
        <v>177</v>
      </c>
      <c r="D88" s="61">
        <f t="shared" si="5"/>
        <v>0</v>
      </c>
      <c r="E88" s="43">
        <v>-1181</v>
      </c>
      <c r="F88" s="43"/>
      <c r="G88" s="43"/>
      <c r="H88" s="43"/>
      <c r="I88" s="43"/>
      <c r="J88" s="44">
        <f t="shared" si="6"/>
        <v>82</v>
      </c>
      <c r="K88" s="29" t="s">
        <v>178</v>
      </c>
      <c r="L88" s="29"/>
      <c r="M88" s="29"/>
      <c r="N88" s="29">
        <v>1181</v>
      </c>
      <c r="O88" s="29"/>
      <c r="P88" s="29"/>
      <c r="Q88" s="29"/>
      <c r="R88" s="29"/>
      <c r="S88" s="29"/>
      <c r="T88" s="29"/>
    </row>
    <row r="89" spans="1:21">
      <c r="A89" s="67" t="s">
        <v>179</v>
      </c>
      <c r="B89" s="42">
        <v>83</v>
      </c>
      <c r="C89" s="29" t="s">
        <v>180</v>
      </c>
      <c r="D89" s="61">
        <f t="shared" si="5"/>
        <v>0</v>
      </c>
      <c r="E89" s="43">
        <v>-5000</v>
      </c>
      <c r="F89" s="43"/>
      <c r="G89" s="43"/>
      <c r="H89" s="43"/>
      <c r="I89" s="43"/>
      <c r="J89" s="44">
        <f t="shared" si="6"/>
        <v>83</v>
      </c>
      <c r="K89" s="29" t="s">
        <v>181</v>
      </c>
      <c r="L89" s="29"/>
      <c r="M89" s="29"/>
      <c r="N89" s="29"/>
      <c r="O89" s="29"/>
      <c r="P89" s="29">
        <v>5000</v>
      </c>
      <c r="Q89" s="29"/>
      <c r="R89" s="29"/>
      <c r="S89" s="29"/>
      <c r="T89" s="29"/>
    </row>
    <row r="90" spans="1:21">
      <c r="A90" s="67" t="s">
        <v>182</v>
      </c>
      <c r="B90" s="42">
        <v>84</v>
      </c>
      <c r="C90" s="29" t="s">
        <v>26</v>
      </c>
      <c r="D90" s="61">
        <f t="shared" si="5"/>
        <v>0</v>
      </c>
      <c r="E90" s="43">
        <v>-7.25</v>
      </c>
      <c r="F90" s="43"/>
      <c r="G90" s="43"/>
      <c r="H90" s="43"/>
      <c r="I90" s="43"/>
      <c r="J90" s="44">
        <f t="shared" si="6"/>
        <v>84</v>
      </c>
      <c r="K90" s="29" t="s">
        <v>69</v>
      </c>
      <c r="L90" s="29">
        <v>7.25</v>
      </c>
      <c r="M90" s="29"/>
      <c r="N90" s="29"/>
      <c r="O90" s="29"/>
      <c r="P90" s="29"/>
      <c r="Q90" s="29"/>
      <c r="R90" s="29"/>
      <c r="S90" s="29"/>
      <c r="T90" s="29"/>
    </row>
    <row r="91" spans="1:21">
      <c r="A91" s="67" t="s">
        <v>182</v>
      </c>
      <c r="B91" s="42">
        <v>85</v>
      </c>
      <c r="C91" s="29" t="s">
        <v>183</v>
      </c>
      <c r="D91" s="61">
        <f t="shared" si="5"/>
        <v>0</v>
      </c>
      <c r="E91" s="43">
        <v>-12332</v>
      </c>
      <c r="F91" s="43"/>
      <c r="G91" s="43"/>
      <c r="H91" s="43"/>
      <c r="I91" s="43"/>
      <c r="J91" s="44">
        <f t="shared" si="6"/>
        <v>85</v>
      </c>
      <c r="K91" s="29" t="s">
        <v>184</v>
      </c>
      <c r="L91" s="29"/>
      <c r="M91" s="29">
        <v>12332</v>
      </c>
      <c r="N91" s="29"/>
      <c r="O91" s="29"/>
      <c r="P91" s="29"/>
      <c r="Q91" s="29"/>
      <c r="R91" s="29"/>
      <c r="S91" s="29"/>
      <c r="T91" s="29"/>
    </row>
    <row r="92" spans="1:21">
      <c r="A92" s="67" t="s">
        <v>182</v>
      </c>
      <c r="B92" s="42">
        <v>86</v>
      </c>
      <c r="C92" s="29" t="s">
        <v>185</v>
      </c>
      <c r="D92" s="61">
        <f>SUM(E92+F92+G92+H92+I92+L92+M92+N92+O92+P92+Q92+R92+S92+T92+U92)</f>
        <v>0</v>
      </c>
      <c r="E92" s="43">
        <v>-1800</v>
      </c>
      <c r="F92" s="43"/>
      <c r="G92" s="43"/>
      <c r="H92" s="43"/>
      <c r="I92" s="43"/>
      <c r="J92" s="44">
        <f t="shared" si="6"/>
        <v>86</v>
      </c>
      <c r="K92" s="29" t="s">
        <v>186</v>
      </c>
      <c r="L92" s="29"/>
      <c r="M92" s="29"/>
      <c r="N92" s="29"/>
      <c r="O92" s="29"/>
      <c r="P92" s="29">
        <v>1800</v>
      </c>
      <c r="Q92" s="29"/>
      <c r="R92" s="29"/>
      <c r="S92" s="29"/>
      <c r="T92" s="29"/>
    </row>
    <row r="93" spans="1:21">
      <c r="A93" s="67" t="s">
        <v>187</v>
      </c>
      <c r="B93" s="42">
        <v>87</v>
      </c>
      <c r="C93" s="29" t="s">
        <v>128</v>
      </c>
      <c r="D93" s="61">
        <f t="shared" ref="D93:D113" si="7">SUM(E93+F93+G93+H93+I93+L93+M93+N93+O93+P93+Q93+R93+S93+T93+U93)</f>
        <v>0</v>
      </c>
      <c r="E93" s="43">
        <v>-20000</v>
      </c>
      <c r="F93" s="43"/>
      <c r="G93" s="43"/>
      <c r="H93" s="43"/>
      <c r="I93" s="43"/>
      <c r="J93" s="44">
        <f t="shared" si="6"/>
        <v>87</v>
      </c>
      <c r="K93" s="29" t="s">
        <v>188</v>
      </c>
      <c r="L93" s="29"/>
      <c r="M93" s="29"/>
      <c r="N93" s="29"/>
      <c r="O93" s="29"/>
      <c r="P93" s="29"/>
      <c r="Q93" s="29"/>
      <c r="R93" s="29"/>
      <c r="S93" s="29"/>
      <c r="T93" s="29"/>
      <c r="U93">
        <v>20000</v>
      </c>
    </row>
    <row r="94" spans="1:21">
      <c r="A94" s="67" t="s">
        <v>187</v>
      </c>
      <c r="B94" s="42">
        <v>88</v>
      </c>
      <c r="C94" s="29" t="s">
        <v>24</v>
      </c>
      <c r="D94" s="61">
        <f t="shared" si="7"/>
        <v>0</v>
      </c>
      <c r="E94" s="43">
        <v>-10200</v>
      </c>
      <c r="F94" s="43"/>
      <c r="G94" s="43"/>
      <c r="H94" s="43"/>
      <c r="I94" s="43"/>
      <c r="J94" s="44">
        <f t="shared" si="6"/>
        <v>88</v>
      </c>
      <c r="K94" s="29" t="s">
        <v>188</v>
      </c>
      <c r="L94" s="29"/>
      <c r="M94" s="29"/>
      <c r="N94" s="29"/>
      <c r="O94" s="29"/>
      <c r="P94" s="29"/>
      <c r="Q94" s="29"/>
      <c r="R94" s="29"/>
      <c r="S94" s="29"/>
      <c r="T94" s="29"/>
      <c r="U94">
        <v>10200</v>
      </c>
    </row>
    <row r="95" spans="1:21">
      <c r="A95" s="67" t="s">
        <v>187</v>
      </c>
      <c r="B95" s="42">
        <v>89</v>
      </c>
      <c r="C95" s="29" t="s">
        <v>189</v>
      </c>
      <c r="D95" s="61">
        <f t="shared" si="7"/>
        <v>0</v>
      </c>
      <c r="E95" s="43">
        <v>-10000</v>
      </c>
      <c r="F95" s="43"/>
      <c r="G95" s="43"/>
      <c r="H95" s="43"/>
      <c r="I95" s="43"/>
      <c r="J95" s="44">
        <f t="shared" si="6"/>
        <v>89</v>
      </c>
      <c r="K95" s="29" t="s">
        <v>188</v>
      </c>
      <c r="L95" s="29"/>
      <c r="M95" s="29"/>
      <c r="N95" s="29"/>
      <c r="O95" s="29"/>
      <c r="P95" s="29"/>
      <c r="Q95" s="29"/>
      <c r="R95" s="29"/>
      <c r="S95" s="29"/>
      <c r="T95" s="29"/>
      <c r="U95">
        <v>10000</v>
      </c>
    </row>
    <row r="96" spans="1:21">
      <c r="A96" s="67" t="s">
        <v>187</v>
      </c>
      <c r="B96" s="42">
        <v>90</v>
      </c>
      <c r="C96" s="29" t="s">
        <v>190</v>
      </c>
      <c r="D96" s="61">
        <f t="shared" si="7"/>
        <v>0</v>
      </c>
      <c r="E96" s="43">
        <v>-12700</v>
      </c>
      <c r="F96" s="43"/>
      <c r="G96" s="43"/>
      <c r="H96" s="43"/>
      <c r="I96" s="43"/>
      <c r="J96" s="44">
        <f t="shared" si="6"/>
        <v>90</v>
      </c>
      <c r="K96" s="29" t="s">
        <v>188</v>
      </c>
      <c r="L96" s="29"/>
      <c r="M96" s="29"/>
      <c r="N96" s="29"/>
      <c r="O96" s="29"/>
      <c r="P96" s="29"/>
      <c r="Q96" s="29"/>
      <c r="R96" s="29"/>
      <c r="S96" s="29"/>
      <c r="T96" s="29"/>
      <c r="U96">
        <v>12700</v>
      </c>
    </row>
    <row r="97" spans="1:21">
      <c r="A97" s="67" t="s">
        <v>187</v>
      </c>
      <c r="B97" s="42">
        <v>91</v>
      </c>
      <c r="C97" s="29" t="s">
        <v>125</v>
      </c>
      <c r="D97" s="61">
        <f t="shared" si="7"/>
        <v>0</v>
      </c>
      <c r="E97" s="43">
        <v>-4000</v>
      </c>
      <c r="F97" s="43"/>
      <c r="G97" s="43"/>
      <c r="H97" s="43"/>
      <c r="I97" s="43"/>
      <c r="J97" s="44">
        <f t="shared" si="6"/>
        <v>91</v>
      </c>
      <c r="K97" s="29" t="s">
        <v>188</v>
      </c>
      <c r="L97" s="29"/>
      <c r="M97" s="29"/>
      <c r="N97" s="29"/>
      <c r="O97" s="29"/>
      <c r="P97" s="29"/>
      <c r="Q97" s="29"/>
      <c r="R97" s="29"/>
      <c r="S97" s="29"/>
      <c r="T97" s="29"/>
      <c r="U97">
        <v>4000</v>
      </c>
    </row>
    <row r="98" spans="1:21">
      <c r="A98" s="67" t="s">
        <v>187</v>
      </c>
      <c r="B98" s="42">
        <v>92</v>
      </c>
      <c r="C98" s="29" t="s">
        <v>191</v>
      </c>
      <c r="D98" s="61">
        <f t="shared" si="7"/>
        <v>0</v>
      </c>
      <c r="E98" s="43">
        <v>-10000</v>
      </c>
      <c r="F98" s="43"/>
      <c r="G98" s="43"/>
      <c r="H98" s="43"/>
      <c r="I98" s="43"/>
      <c r="J98" s="44">
        <f t="shared" si="6"/>
        <v>92</v>
      </c>
      <c r="K98" s="29" t="s">
        <v>188</v>
      </c>
      <c r="L98" s="29"/>
      <c r="M98" s="29"/>
      <c r="N98" s="29"/>
      <c r="O98" s="29"/>
      <c r="P98" s="29"/>
      <c r="Q98" s="29"/>
      <c r="R98" s="29"/>
      <c r="S98" s="29"/>
      <c r="T98" s="29"/>
      <c r="U98">
        <v>10000</v>
      </c>
    </row>
    <row r="99" spans="1:21">
      <c r="A99" s="67" t="s">
        <v>187</v>
      </c>
      <c r="B99" s="42">
        <v>93</v>
      </c>
      <c r="C99" s="29" t="s">
        <v>192</v>
      </c>
      <c r="D99" s="61">
        <f t="shared" si="7"/>
        <v>0</v>
      </c>
      <c r="E99" s="43">
        <v>-6000</v>
      </c>
      <c r="F99" s="43"/>
      <c r="G99" s="43"/>
      <c r="H99" s="43"/>
      <c r="I99" s="43"/>
      <c r="J99" s="44">
        <f t="shared" si="6"/>
        <v>93</v>
      </c>
      <c r="K99" s="29" t="s">
        <v>188</v>
      </c>
      <c r="L99" s="29"/>
      <c r="M99" s="29"/>
      <c r="N99" s="29"/>
      <c r="O99" s="29"/>
      <c r="P99" s="29"/>
      <c r="Q99" s="29"/>
      <c r="R99" s="29"/>
      <c r="S99" s="29"/>
      <c r="T99" s="29"/>
      <c r="U99">
        <v>6000</v>
      </c>
    </row>
    <row r="100" spans="1:21">
      <c r="A100" s="67" t="s">
        <v>187</v>
      </c>
      <c r="B100" s="42">
        <v>94</v>
      </c>
      <c r="C100" s="29" t="s">
        <v>36</v>
      </c>
      <c r="D100" s="61">
        <f t="shared" si="7"/>
        <v>0</v>
      </c>
      <c r="E100" s="43">
        <v>-10000</v>
      </c>
      <c r="F100" s="43"/>
      <c r="G100" s="43"/>
      <c r="H100" s="43"/>
      <c r="I100" s="43"/>
      <c r="J100" s="44">
        <f t="shared" si="6"/>
        <v>94</v>
      </c>
      <c r="K100" s="29" t="s">
        <v>188</v>
      </c>
      <c r="L100" s="29"/>
      <c r="M100" s="29"/>
      <c r="N100" s="29"/>
      <c r="O100" s="29"/>
      <c r="P100" s="29"/>
      <c r="Q100" s="29"/>
      <c r="R100" s="29"/>
      <c r="S100" s="29"/>
      <c r="T100" s="29"/>
      <c r="U100">
        <v>10000</v>
      </c>
    </row>
    <row r="101" spans="1:21">
      <c r="A101" s="67" t="s">
        <v>187</v>
      </c>
      <c r="B101" s="42">
        <v>95</v>
      </c>
      <c r="C101" s="29" t="s">
        <v>193</v>
      </c>
      <c r="D101" s="61">
        <f t="shared" si="7"/>
        <v>0</v>
      </c>
      <c r="E101" s="43">
        <v>-6000</v>
      </c>
      <c r="F101" s="43"/>
      <c r="G101" s="43"/>
      <c r="H101" s="43"/>
      <c r="I101" s="43"/>
      <c r="J101" s="44">
        <f t="shared" si="6"/>
        <v>95</v>
      </c>
      <c r="K101" s="29" t="s">
        <v>188</v>
      </c>
      <c r="L101" s="29"/>
      <c r="M101" s="29"/>
      <c r="N101" s="29"/>
      <c r="O101" s="29"/>
      <c r="P101" s="29"/>
      <c r="Q101" s="29"/>
      <c r="R101" s="29"/>
      <c r="S101" s="29"/>
      <c r="T101" s="29"/>
      <c r="U101">
        <v>6000</v>
      </c>
    </row>
    <row r="102" spans="1:21">
      <c r="A102" s="67" t="s">
        <v>187</v>
      </c>
      <c r="B102" s="42">
        <v>96</v>
      </c>
      <c r="C102" s="29" t="s">
        <v>194</v>
      </c>
      <c r="D102" s="61">
        <f t="shared" si="7"/>
        <v>0</v>
      </c>
      <c r="E102" s="43">
        <v>-6000</v>
      </c>
      <c r="F102" s="43"/>
      <c r="G102" s="43"/>
      <c r="H102" s="43"/>
      <c r="I102" s="43"/>
      <c r="J102" s="44">
        <f t="shared" si="6"/>
        <v>96</v>
      </c>
      <c r="K102" s="29" t="s">
        <v>188</v>
      </c>
      <c r="L102" s="29"/>
      <c r="M102" s="29"/>
      <c r="N102" s="29"/>
      <c r="O102" s="29"/>
      <c r="P102" s="29"/>
      <c r="Q102" s="29"/>
      <c r="R102" s="29"/>
      <c r="S102" s="29"/>
      <c r="T102" s="29"/>
      <c r="U102">
        <v>6000</v>
      </c>
    </row>
    <row r="103" spans="1:21">
      <c r="A103" s="67" t="s">
        <v>187</v>
      </c>
      <c r="B103" s="42">
        <v>97</v>
      </c>
      <c r="C103" s="29" t="s">
        <v>28</v>
      </c>
      <c r="D103" s="61">
        <f t="shared" si="7"/>
        <v>0</v>
      </c>
      <c r="E103" s="43">
        <v>-14100</v>
      </c>
      <c r="F103" s="43"/>
      <c r="G103" s="43"/>
      <c r="H103" s="43"/>
      <c r="I103" s="43"/>
      <c r="J103" s="44">
        <f t="shared" si="6"/>
        <v>97</v>
      </c>
      <c r="K103" s="29" t="s">
        <v>195</v>
      </c>
      <c r="L103" s="29"/>
      <c r="M103" s="29"/>
      <c r="N103" s="29"/>
      <c r="O103" s="29"/>
      <c r="P103" s="29"/>
      <c r="Q103" s="29"/>
      <c r="R103" s="29">
        <v>14100</v>
      </c>
      <c r="S103" s="29"/>
      <c r="T103" s="29"/>
    </row>
    <row r="104" spans="1:21">
      <c r="A104" s="67" t="s">
        <v>187</v>
      </c>
      <c r="B104" s="42">
        <v>98</v>
      </c>
      <c r="C104" s="29" t="s">
        <v>28</v>
      </c>
      <c r="D104" s="61">
        <f t="shared" si="7"/>
        <v>0</v>
      </c>
      <c r="E104" s="43">
        <v>-21100</v>
      </c>
      <c r="F104" s="43"/>
      <c r="G104" s="43"/>
      <c r="H104" s="43"/>
      <c r="I104" s="43"/>
      <c r="J104" s="44">
        <f t="shared" si="6"/>
        <v>98</v>
      </c>
      <c r="K104" s="29" t="s">
        <v>196</v>
      </c>
      <c r="L104" s="29"/>
      <c r="M104" s="29"/>
      <c r="N104" s="29"/>
      <c r="O104" s="29"/>
      <c r="P104" s="29"/>
      <c r="Q104" s="29"/>
      <c r="R104" s="29"/>
      <c r="S104" s="29"/>
      <c r="T104" s="29"/>
      <c r="U104">
        <v>21100</v>
      </c>
    </row>
    <row r="105" spans="1:21">
      <c r="A105" s="67" t="s">
        <v>182</v>
      </c>
      <c r="B105" s="42">
        <v>99</v>
      </c>
      <c r="C105" s="29" t="s">
        <v>197</v>
      </c>
      <c r="D105" s="61">
        <f t="shared" si="7"/>
        <v>0</v>
      </c>
      <c r="E105" s="43">
        <v>-483</v>
      </c>
      <c r="F105" s="43"/>
      <c r="G105" s="43"/>
      <c r="H105" s="43"/>
      <c r="I105" s="43"/>
      <c r="J105" s="44">
        <f t="shared" si="6"/>
        <v>99</v>
      </c>
      <c r="K105" s="29" t="s">
        <v>178</v>
      </c>
      <c r="L105" s="29"/>
      <c r="M105" s="29"/>
      <c r="N105" s="29">
        <v>483</v>
      </c>
      <c r="O105" s="29"/>
      <c r="P105" s="29"/>
      <c r="Q105" s="29"/>
      <c r="R105" s="29"/>
      <c r="S105" s="29"/>
      <c r="T105" s="29"/>
    </row>
    <row r="106" spans="1:21">
      <c r="A106" s="67" t="s">
        <v>198</v>
      </c>
      <c r="B106" s="42">
        <v>100</v>
      </c>
      <c r="C106" s="29" t="s">
        <v>24</v>
      </c>
      <c r="D106" s="61">
        <f t="shared" si="7"/>
        <v>0</v>
      </c>
      <c r="E106" s="43">
        <v>-55.4</v>
      </c>
      <c r="F106" s="43"/>
      <c r="G106" s="43"/>
      <c r="H106" s="43"/>
      <c r="I106" s="43"/>
      <c r="J106" s="44">
        <f t="shared" si="6"/>
        <v>100</v>
      </c>
      <c r="K106" s="29" t="s">
        <v>199</v>
      </c>
      <c r="L106" s="29"/>
      <c r="M106" s="29"/>
      <c r="N106" s="29"/>
      <c r="O106" s="29">
        <v>55.4</v>
      </c>
      <c r="P106" s="29"/>
      <c r="Q106" s="29"/>
      <c r="R106" s="29"/>
      <c r="S106" s="29"/>
      <c r="T106" s="29"/>
    </row>
    <row r="107" spans="1:21">
      <c r="A107" s="67" t="s">
        <v>200</v>
      </c>
      <c r="B107" s="42">
        <v>101</v>
      </c>
      <c r="C107" s="29" t="s">
        <v>95</v>
      </c>
      <c r="D107" s="61">
        <f t="shared" si="7"/>
        <v>0</v>
      </c>
      <c r="E107" s="43">
        <v>38549.199999999997</v>
      </c>
      <c r="F107" s="43"/>
      <c r="G107" s="43">
        <v>-38549.199999999997</v>
      </c>
      <c r="H107" s="43"/>
      <c r="I107" s="43"/>
      <c r="J107" s="44">
        <f t="shared" si="6"/>
        <v>101</v>
      </c>
      <c r="K107" s="29" t="s">
        <v>75</v>
      </c>
      <c r="L107" s="29"/>
      <c r="M107" s="29"/>
      <c r="N107" s="29"/>
      <c r="O107" s="29"/>
      <c r="P107" s="29"/>
      <c r="Q107" s="29"/>
      <c r="R107" s="29"/>
      <c r="S107" s="29"/>
      <c r="T107" s="29"/>
    </row>
    <row r="108" spans="1:21">
      <c r="A108" s="67" t="s">
        <v>201</v>
      </c>
      <c r="B108" s="42">
        <v>102</v>
      </c>
      <c r="C108" s="29" t="s">
        <v>24</v>
      </c>
      <c r="D108" s="61">
        <f t="shared" si="7"/>
        <v>0</v>
      </c>
      <c r="E108" s="43">
        <v>-247.73</v>
      </c>
      <c r="F108" s="43"/>
      <c r="G108" s="43"/>
      <c r="H108" s="43"/>
      <c r="I108" s="43"/>
      <c r="J108" s="44">
        <f t="shared" si="6"/>
        <v>102</v>
      </c>
      <c r="K108" s="29" t="s">
        <v>202</v>
      </c>
      <c r="L108" s="29"/>
      <c r="M108" s="29"/>
      <c r="N108" s="29"/>
      <c r="O108" s="29">
        <v>247.73</v>
      </c>
      <c r="P108" s="29"/>
      <c r="Q108" s="29"/>
      <c r="R108" s="29"/>
      <c r="S108" s="29"/>
      <c r="T108" s="29"/>
    </row>
    <row r="109" spans="1:21">
      <c r="A109" s="67" t="s">
        <v>201</v>
      </c>
      <c r="B109" s="42">
        <v>103</v>
      </c>
      <c r="C109" s="29" t="s">
        <v>24</v>
      </c>
      <c r="D109" s="61">
        <f t="shared" si="7"/>
        <v>0</v>
      </c>
      <c r="E109" s="43">
        <v>-148.9</v>
      </c>
      <c r="F109" s="43"/>
      <c r="G109" s="43"/>
      <c r="H109" s="43"/>
      <c r="I109" s="43"/>
      <c r="J109" s="44">
        <f t="shared" si="6"/>
        <v>103</v>
      </c>
      <c r="K109" s="29" t="s">
        <v>203</v>
      </c>
      <c r="L109" s="29"/>
      <c r="M109" s="29"/>
      <c r="N109" s="29"/>
      <c r="O109" s="29"/>
      <c r="P109" s="29">
        <v>148.9</v>
      </c>
      <c r="Q109" s="29"/>
      <c r="R109" s="29"/>
      <c r="S109" s="29"/>
      <c r="T109" s="29"/>
    </row>
    <row r="110" spans="1:21">
      <c r="A110" s="67" t="s">
        <v>204</v>
      </c>
      <c r="B110" s="42">
        <v>104</v>
      </c>
      <c r="C110" s="29" t="s">
        <v>205</v>
      </c>
      <c r="D110" s="61">
        <f t="shared" si="7"/>
        <v>0</v>
      </c>
      <c r="E110" s="43">
        <v>-4184</v>
      </c>
      <c r="F110" s="43"/>
      <c r="G110" s="43"/>
      <c r="H110" s="43"/>
      <c r="I110" s="43"/>
      <c r="J110" s="44">
        <f t="shared" si="6"/>
        <v>104</v>
      </c>
      <c r="K110" s="29" t="s">
        <v>206</v>
      </c>
      <c r="L110" s="29"/>
      <c r="M110" s="29"/>
      <c r="N110" s="29"/>
      <c r="O110" s="29"/>
      <c r="P110" s="29">
        <v>4184</v>
      </c>
      <c r="Q110" s="29"/>
      <c r="R110" s="29"/>
      <c r="S110" s="29"/>
      <c r="T110" s="29"/>
    </row>
    <row r="111" spans="1:21">
      <c r="A111" s="67" t="s">
        <v>207</v>
      </c>
      <c r="B111" s="42">
        <v>105</v>
      </c>
      <c r="C111" s="29" t="s">
        <v>183</v>
      </c>
      <c r="D111" s="61">
        <f t="shared" si="7"/>
        <v>0</v>
      </c>
      <c r="E111" s="43">
        <v>-9914.4</v>
      </c>
      <c r="F111" s="43"/>
      <c r="G111" s="43"/>
      <c r="H111" s="43"/>
      <c r="I111" s="43"/>
      <c r="J111" s="44">
        <f t="shared" si="6"/>
        <v>105</v>
      </c>
      <c r="K111" s="29" t="s">
        <v>208</v>
      </c>
      <c r="L111" s="29"/>
      <c r="M111" s="29"/>
      <c r="N111" s="29"/>
      <c r="O111" s="29"/>
      <c r="P111" s="29">
        <v>9914.4</v>
      </c>
      <c r="Q111" s="29"/>
      <c r="R111" s="29"/>
      <c r="S111" s="29"/>
      <c r="T111" s="29"/>
    </row>
    <row r="112" spans="1:21">
      <c r="A112" s="67" t="s">
        <v>209</v>
      </c>
      <c r="B112" s="42">
        <v>106</v>
      </c>
      <c r="C112" s="29" t="s">
        <v>125</v>
      </c>
      <c r="D112" s="61">
        <f t="shared" si="7"/>
        <v>0</v>
      </c>
      <c r="E112" s="43">
        <v>-1814.76</v>
      </c>
      <c r="F112" s="43"/>
      <c r="G112" s="43"/>
      <c r="H112" s="43"/>
      <c r="I112" s="43"/>
      <c r="J112" s="44">
        <f t="shared" si="6"/>
        <v>106</v>
      </c>
      <c r="K112" s="29" t="s">
        <v>210</v>
      </c>
      <c r="L112" s="29"/>
      <c r="M112" s="29"/>
      <c r="N112" s="29"/>
      <c r="O112" s="29"/>
      <c r="P112" s="29"/>
      <c r="Q112" s="29">
        <v>1814.76</v>
      </c>
      <c r="R112" s="29"/>
      <c r="S112" s="29"/>
      <c r="T112" s="29"/>
    </row>
    <row r="113" spans="1:20">
      <c r="A113" s="67" t="s">
        <v>211</v>
      </c>
      <c r="B113" s="42">
        <v>107</v>
      </c>
      <c r="C113" s="29" t="s">
        <v>160</v>
      </c>
      <c r="D113" s="61">
        <f t="shared" si="7"/>
        <v>0</v>
      </c>
      <c r="E113" s="43">
        <v>-8580</v>
      </c>
      <c r="F113" s="43"/>
      <c r="G113" s="43"/>
      <c r="H113" s="43"/>
      <c r="I113" s="43"/>
      <c r="J113" s="44">
        <f t="shared" si="6"/>
        <v>107</v>
      </c>
      <c r="K113" s="29" t="s">
        <v>212</v>
      </c>
      <c r="L113" s="29"/>
      <c r="M113" s="29"/>
      <c r="N113" s="29"/>
      <c r="O113" s="29"/>
      <c r="P113" s="29"/>
      <c r="Q113" s="29"/>
      <c r="R113" s="29"/>
      <c r="S113" s="29"/>
      <c r="T113" s="29">
        <v>8580</v>
      </c>
    </row>
    <row r="114" spans="1:20">
      <c r="A114" s="67" t="s">
        <v>211</v>
      </c>
      <c r="B114" s="42">
        <v>108</v>
      </c>
      <c r="C114" s="29" t="s">
        <v>20</v>
      </c>
      <c r="D114" s="61">
        <f t="shared" si="5"/>
        <v>0</v>
      </c>
      <c r="E114" s="43">
        <v>-1093</v>
      </c>
      <c r="F114" s="43"/>
      <c r="G114" s="43"/>
      <c r="H114" s="43"/>
      <c r="I114" s="43"/>
      <c r="J114" s="44">
        <f t="shared" si="6"/>
        <v>108</v>
      </c>
      <c r="K114" s="29" t="s">
        <v>213</v>
      </c>
      <c r="L114" s="29"/>
      <c r="M114" s="29"/>
      <c r="N114" s="29"/>
      <c r="O114" s="29"/>
      <c r="P114" s="29">
        <v>1093</v>
      </c>
      <c r="Q114" s="29"/>
      <c r="R114" s="29"/>
      <c r="S114" s="29"/>
      <c r="T114" s="29"/>
    </row>
    <row r="115" spans="1:20">
      <c r="A115" s="67" t="s">
        <v>214</v>
      </c>
      <c r="B115" s="42">
        <v>109</v>
      </c>
      <c r="C115" s="29" t="s">
        <v>26</v>
      </c>
      <c r="D115" s="61">
        <f t="shared" si="5"/>
        <v>0</v>
      </c>
      <c r="E115" s="43">
        <v>-104.25</v>
      </c>
      <c r="F115" s="43"/>
      <c r="G115" s="43"/>
      <c r="H115" s="43"/>
      <c r="I115" s="43"/>
      <c r="J115" s="44">
        <f t="shared" si="6"/>
        <v>109</v>
      </c>
      <c r="K115" s="29" t="s">
        <v>27</v>
      </c>
      <c r="L115" s="29">
        <v>104.25</v>
      </c>
      <c r="M115" s="29"/>
      <c r="N115" s="29"/>
      <c r="O115" s="29"/>
      <c r="P115" s="29"/>
      <c r="Q115" s="29"/>
      <c r="R115" s="29"/>
      <c r="S115" s="29"/>
      <c r="T115" s="29"/>
    </row>
    <row r="116" spans="1:20">
      <c r="A116" s="67" t="s">
        <v>215</v>
      </c>
      <c r="B116" s="42">
        <v>110</v>
      </c>
      <c r="C116" s="29" t="s">
        <v>190</v>
      </c>
      <c r="D116" s="61">
        <f>SUM(E116+F116+G116+H116+I116+L116+M116+N116+O116+P116+Q116+R116+S116+T116)</f>
        <v>0</v>
      </c>
      <c r="E116" s="43">
        <v>-850</v>
      </c>
      <c r="F116" s="43"/>
      <c r="G116" s="43"/>
      <c r="H116" s="43"/>
      <c r="I116" s="43"/>
      <c r="J116" s="44">
        <f t="shared" si="6"/>
        <v>110</v>
      </c>
      <c r="K116" s="29" t="s">
        <v>216</v>
      </c>
      <c r="L116" s="29"/>
      <c r="M116" s="29"/>
      <c r="N116" s="29"/>
      <c r="O116" s="29"/>
      <c r="P116" s="29">
        <v>850</v>
      </c>
      <c r="Q116" s="29"/>
      <c r="R116" s="29"/>
      <c r="S116" s="29"/>
      <c r="T116" s="29"/>
    </row>
    <row r="117" spans="1:20">
      <c r="A117" s="67" t="s">
        <v>217</v>
      </c>
      <c r="B117" s="42">
        <v>111</v>
      </c>
      <c r="C117" s="29" t="s">
        <v>95</v>
      </c>
      <c r="D117" s="61">
        <f t="shared" ref="D117:D127" si="8">SUM(E117+F117+G117+H117+I117+L117+M117+N117+O117+P117+Q117+R117+S117+T117)</f>
        <v>0</v>
      </c>
      <c r="E117" s="43">
        <v>37066.800000000003</v>
      </c>
      <c r="F117" s="43"/>
      <c r="G117" s="43">
        <v>-37066.800000000003</v>
      </c>
      <c r="H117" s="43"/>
      <c r="I117" s="43"/>
      <c r="J117" s="44">
        <f t="shared" si="6"/>
        <v>111</v>
      </c>
      <c r="K117" s="29" t="s">
        <v>63</v>
      </c>
      <c r="L117" s="29"/>
      <c r="M117" s="29"/>
      <c r="N117" s="29"/>
      <c r="O117" s="29"/>
      <c r="P117" s="29"/>
      <c r="Q117" s="29"/>
      <c r="R117" s="29"/>
      <c r="S117" s="29"/>
      <c r="T117" s="29"/>
    </row>
    <row r="118" spans="1:20">
      <c r="A118" s="67" t="s">
        <v>218</v>
      </c>
      <c r="B118" s="42">
        <v>112</v>
      </c>
      <c r="C118" s="29" t="s">
        <v>20</v>
      </c>
      <c r="D118" s="61">
        <f t="shared" si="8"/>
        <v>0</v>
      </c>
      <c r="E118" s="43">
        <v>-2909</v>
      </c>
      <c r="F118" s="43"/>
      <c r="G118" s="43"/>
      <c r="H118" s="43"/>
      <c r="I118" s="43"/>
      <c r="J118" s="44">
        <f t="shared" ref="J118:J126" si="9">B118:B248</f>
        <v>112</v>
      </c>
      <c r="K118" s="29" t="s">
        <v>219</v>
      </c>
      <c r="L118" s="29">
        <v>2909</v>
      </c>
      <c r="M118" s="29"/>
      <c r="N118" s="29"/>
      <c r="O118" s="29"/>
      <c r="P118" s="29"/>
      <c r="Q118" s="29"/>
      <c r="R118" s="29"/>
      <c r="S118" s="29"/>
      <c r="T118" s="29"/>
    </row>
    <row r="119" spans="1:20">
      <c r="A119" s="67" t="s">
        <v>218</v>
      </c>
      <c r="B119" s="42">
        <v>113</v>
      </c>
      <c r="C119" s="29" t="s">
        <v>24</v>
      </c>
      <c r="D119" s="61">
        <f t="shared" si="8"/>
        <v>0</v>
      </c>
      <c r="E119" s="43">
        <v>-475</v>
      </c>
      <c r="F119" s="43"/>
      <c r="G119" s="43"/>
      <c r="H119" s="43"/>
      <c r="I119" s="43"/>
      <c r="J119" s="44">
        <f t="shared" si="9"/>
        <v>113</v>
      </c>
      <c r="K119" s="29" t="s">
        <v>220</v>
      </c>
      <c r="L119" s="29"/>
      <c r="M119" s="29"/>
      <c r="N119" s="29"/>
      <c r="O119" s="29"/>
      <c r="P119" s="29">
        <v>475</v>
      </c>
      <c r="Q119" s="29"/>
      <c r="R119" s="29"/>
      <c r="S119" s="29"/>
      <c r="T119" s="29"/>
    </row>
    <row r="120" spans="1:20">
      <c r="A120" s="67" t="s">
        <v>218</v>
      </c>
      <c r="B120" s="42">
        <v>114</v>
      </c>
      <c r="C120" s="29" t="s">
        <v>24</v>
      </c>
      <c r="D120" s="61">
        <f t="shared" si="8"/>
        <v>0</v>
      </c>
      <c r="E120" s="43">
        <v>-309.2</v>
      </c>
      <c r="F120" s="43"/>
      <c r="G120" s="43"/>
      <c r="H120" s="43"/>
      <c r="I120" s="43"/>
      <c r="J120" s="44">
        <f t="shared" si="9"/>
        <v>114</v>
      </c>
      <c r="K120" s="29" t="s">
        <v>221</v>
      </c>
      <c r="L120" s="29"/>
      <c r="M120" s="29"/>
      <c r="N120" s="29"/>
      <c r="O120" s="29"/>
      <c r="P120" s="29">
        <v>309.2</v>
      </c>
      <c r="Q120" s="29"/>
      <c r="R120" s="29"/>
      <c r="S120" s="29"/>
      <c r="T120" s="29"/>
    </row>
    <row r="121" spans="1:20">
      <c r="A121" s="67" t="s">
        <v>218</v>
      </c>
      <c r="B121" s="42">
        <v>115</v>
      </c>
      <c r="C121" s="29" t="s">
        <v>24</v>
      </c>
      <c r="D121" s="61">
        <f t="shared" si="8"/>
        <v>0</v>
      </c>
      <c r="E121" s="43">
        <v>-249.5</v>
      </c>
      <c r="F121" s="43"/>
      <c r="G121" s="43"/>
      <c r="H121" s="43"/>
      <c r="I121" s="43"/>
      <c r="J121" s="44">
        <f t="shared" si="9"/>
        <v>115</v>
      </c>
      <c r="K121" s="29" t="s">
        <v>222</v>
      </c>
      <c r="L121" s="29"/>
      <c r="M121" s="29"/>
      <c r="N121" s="29"/>
      <c r="O121" s="29"/>
      <c r="P121" s="29"/>
      <c r="Q121" s="29">
        <v>249.5</v>
      </c>
      <c r="R121" s="29"/>
      <c r="S121" s="29"/>
      <c r="T121" s="29"/>
    </row>
    <row r="122" spans="1:20">
      <c r="A122" s="67" t="s">
        <v>223</v>
      </c>
      <c r="B122" s="42">
        <v>116</v>
      </c>
      <c r="C122" s="29" t="s">
        <v>224</v>
      </c>
      <c r="D122" s="61">
        <f t="shared" si="8"/>
        <v>0</v>
      </c>
      <c r="E122" s="43">
        <v>13</v>
      </c>
      <c r="F122" s="43"/>
      <c r="G122" s="43"/>
      <c r="H122" s="43"/>
      <c r="I122" s="43">
        <v>-13</v>
      </c>
      <c r="J122" s="44">
        <f t="shared" si="9"/>
        <v>116</v>
      </c>
      <c r="K122" s="29" t="s">
        <v>224</v>
      </c>
      <c r="L122" s="29"/>
      <c r="M122" s="29"/>
      <c r="N122" s="29"/>
      <c r="O122" s="29"/>
      <c r="P122" s="29"/>
      <c r="Q122" s="29"/>
      <c r="R122" s="29"/>
      <c r="S122" s="29"/>
      <c r="T122" s="29"/>
    </row>
    <row r="123" spans="1:20">
      <c r="A123" s="67" t="s">
        <v>223</v>
      </c>
      <c r="B123" s="42">
        <v>117</v>
      </c>
      <c r="C123" s="29" t="s">
        <v>224</v>
      </c>
      <c r="D123" s="61">
        <f t="shared" si="8"/>
        <v>0</v>
      </c>
      <c r="E123" s="43"/>
      <c r="F123" s="43">
        <v>21739</v>
      </c>
      <c r="G123" s="43"/>
      <c r="H123" s="43"/>
      <c r="I123" s="43">
        <v>-21739</v>
      </c>
      <c r="J123" s="44">
        <f t="shared" si="9"/>
        <v>117</v>
      </c>
      <c r="K123" s="29"/>
      <c r="L123" s="29"/>
      <c r="M123" s="29"/>
      <c r="N123" s="29"/>
      <c r="O123" s="29"/>
      <c r="P123" s="29"/>
      <c r="Q123" s="29"/>
      <c r="R123" s="29"/>
      <c r="S123" s="29"/>
      <c r="T123" s="29"/>
    </row>
    <row r="124" spans="1:20">
      <c r="A124" s="67"/>
      <c r="B124" s="42">
        <v>118</v>
      </c>
      <c r="C124" s="29"/>
      <c r="D124" s="61">
        <f t="shared" si="8"/>
        <v>0</v>
      </c>
      <c r="E124" s="43"/>
      <c r="F124" s="43"/>
      <c r="G124" s="43"/>
      <c r="H124" s="43"/>
      <c r="I124" s="43"/>
      <c r="J124" s="44">
        <f t="shared" si="9"/>
        <v>118</v>
      </c>
      <c r="K124" s="29"/>
      <c r="L124" s="29"/>
      <c r="M124" s="29"/>
      <c r="N124" s="29"/>
      <c r="O124" s="29"/>
      <c r="P124" s="29"/>
      <c r="Q124" s="29"/>
      <c r="R124" s="29"/>
      <c r="S124" s="29"/>
      <c r="T124" s="29"/>
    </row>
    <row r="125" spans="1:20">
      <c r="A125" s="67"/>
      <c r="B125" s="42">
        <v>119</v>
      </c>
      <c r="C125" s="29"/>
      <c r="D125" s="61">
        <f t="shared" si="8"/>
        <v>0</v>
      </c>
      <c r="E125" s="43"/>
      <c r="F125" s="43"/>
      <c r="G125" s="43"/>
      <c r="H125" s="43"/>
      <c r="I125" s="43"/>
      <c r="J125" s="44">
        <f t="shared" si="9"/>
        <v>119</v>
      </c>
      <c r="K125" s="29"/>
      <c r="L125" s="29"/>
      <c r="M125" s="29"/>
      <c r="N125" s="29"/>
      <c r="O125" s="29"/>
      <c r="P125" s="29"/>
      <c r="Q125" s="29"/>
      <c r="R125" s="29"/>
      <c r="S125" s="29"/>
      <c r="T125" s="29"/>
    </row>
    <row r="126" spans="1:20">
      <c r="A126" s="67"/>
      <c r="B126" s="42">
        <v>120</v>
      </c>
      <c r="C126" s="29"/>
      <c r="D126" s="61">
        <f t="shared" si="8"/>
        <v>0</v>
      </c>
      <c r="E126" s="43"/>
      <c r="F126" s="43"/>
      <c r="G126" s="43"/>
      <c r="H126" s="43"/>
      <c r="I126" s="43"/>
      <c r="J126" s="44">
        <f t="shared" si="9"/>
        <v>120</v>
      </c>
      <c r="K126" s="29"/>
      <c r="L126" s="29"/>
      <c r="M126" s="29"/>
      <c r="N126" s="29"/>
      <c r="O126" s="29"/>
      <c r="P126" s="29"/>
      <c r="Q126" s="29"/>
      <c r="R126" s="29"/>
      <c r="S126" s="29"/>
      <c r="T126" s="29"/>
    </row>
    <row r="127" spans="1:20">
      <c r="A127" s="67"/>
      <c r="B127" s="42">
        <v>121</v>
      </c>
      <c r="C127" s="29"/>
      <c r="D127" s="61">
        <f t="shared" si="8"/>
        <v>0</v>
      </c>
      <c r="E127" s="43"/>
      <c r="F127" s="43"/>
      <c r="G127" s="43"/>
      <c r="H127" s="43"/>
      <c r="I127" s="43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</row>
    <row r="128" spans="1:20">
      <c r="A128" s="67"/>
      <c r="B128" s="42">
        <v>122</v>
      </c>
      <c r="C128" s="29"/>
      <c r="D128" s="29"/>
      <c r="E128" s="43"/>
      <c r="F128" s="43"/>
      <c r="G128" s="43"/>
      <c r="H128" s="43"/>
      <c r="I128" s="43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</row>
    <row r="129" spans="1:20">
      <c r="A129" s="67"/>
      <c r="B129" s="42">
        <v>123</v>
      </c>
      <c r="C129" s="29"/>
      <c r="D129" s="29"/>
      <c r="E129" s="43"/>
      <c r="F129" s="43"/>
      <c r="G129" s="43"/>
      <c r="H129" s="43"/>
      <c r="I129" s="43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</row>
    <row r="130" spans="1:20">
      <c r="A130" s="67"/>
      <c r="B130" s="42">
        <v>124</v>
      </c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</row>
  </sheetData>
  <phoneticPr fontId="20" type="noConversion"/>
  <printOptions headings="1" gridLines="1"/>
  <pageMargins left="0.74803149606299213" right="0.74803149606299213" top="0.98425196850393704" bottom="0.98425196850393704" header="0.51181102362204722" footer="0.51181102362204722"/>
  <pageSetup paperSize="8" scale="9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M27"/>
  <sheetViews>
    <sheetView zoomScale="80" zoomScaleNormal="80" workbookViewId="0">
      <selection activeCell="G26" sqref="G26"/>
    </sheetView>
  </sheetViews>
  <sheetFormatPr defaultColWidth="9.140625" defaultRowHeight="12.6"/>
  <cols>
    <col min="1" max="1" width="11.42578125" customWidth="1"/>
    <col min="2" max="2" width="35" customWidth="1"/>
    <col min="3" max="3" width="14.140625" customWidth="1"/>
    <col min="4" max="4" width="11.5703125" hidden="1" customWidth="1"/>
    <col min="5" max="5" width="0" hidden="1" customWidth="1"/>
    <col min="7" max="7" width="13.5703125" bestFit="1" customWidth="1"/>
  </cols>
  <sheetData>
    <row r="1" spans="1:13" ht="14.45">
      <c r="A1" s="6"/>
      <c r="B1" s="11" t="s">
        <v>0</v>
      </c>
      <c r="C1" s="11"/>
      <c r="D1" s="82" t="s">
        <v>225</v>
      </c>
      <c r="E1" s="1"/>
      <c r="F1" s="1"/>
    </row>
    <row r="2" spans="1:13" ht="14.45">
      <c r="A2" s="76"/>
      <c r="B2" s="84" t="s">
        <v>226</v>
      </c>
      <c r="C2" s="84"/>
      <c r="D2" s="85"/>
      <c r="E2" s="1"/>
      <c r="F2" s="1"/>
    </row>
    <row r="3" spans="1:13" ht="14.45">
      <c r="A3" s="86" t="s">
        <v>227</v>
      </c>
      <c r="B3" s="87" t="s">
        <v>228</v>
      </c>
      <c r="C3" s="87">
        <v>2024</v>
      </c>
      <c r="D3" s="113" t="s">
        <v>229</v>
      </c>
      <c r="E3" s="52">
        <v>2009</v>
      </c>
      <c r="F3" s="1"/>
    </row>
    <row r="4" spans="1:13" ht="14.45">
      <c r="A4" s="108">
        <v>1020</v>
      </c>
      <c r="B4" s="109" t="s">
        <v>230</v>
      </c>
      <c r="C4" s="153">
        <f>Journal!E5</f>
        <v>67679.180000000008</v>
      </c>
      <c r="D4" s="105">
        <v>187907.46</v>
      </c>
      <c r="E4" s="57">
        <v>1579.35</v>
      </c>
      <c r="F4" s="2"/>
      <c r="I4" s="16"/>
    </row>
    <row r="5" spans="1:13" ht="14.45">
      <c r="A5" s="108">
        <v>1030</v>
      </c>
      <c r="B5" s="109" t="s">
        <v>231</v>
      </c>
      <c r="C5" s="153">
        <f>Journal!F5</f>
        <v>615517.78</v>
      </c>
      <c r="D5" s="105">
        <v>198097.15</v>
      </c>
      <c r="E5" s="57">
        <v>2342.15</v>
      </c>
      <c r="F5" s="2"/>
      <c r="M5" s="47"/>
    </row>
    <row r="6" spans="1:13" ht="14.45" hidden="1">
      <c r="A6" s="108">
        <v>1040</v>
      </c>
      <c r="B6" s="109" t="s">
        <v>232</v>
      </c>
      <c r="C6" s="153" t="e">
        <f>Journal!#REF!</f>
        <v>#REF!</v>
      </c>
      <c r="D6" s="105">
        <v>24108.63</v>
      </c>
      <c r="E6" s="57">
        <v>1932.63</v>
      </c>
      <c r="F6" s="2"/>
    </row>
    <row r="7" spans="1:13" ht="14.45" hidden="1">
      <c r="A7" s="108">
        <v>1050</v>
      </c>
      <c r="B7" s="109" t="s">
        <v>233</v>
      </c>
      <c r="C7" s="153" t="e">
        <f>Journal!#REF!</f>
        <v>#REF!</v>
      </c>
      <c r="D7" s="105">
        <v>2190</v>
      </c>
      <c r="E7" s="57">
        <v>62.9</v>
      </c>
      <c r="F7" s="1"/>
    </row>
    <row r="8" spans="1:13" ht="14.45">
      <c r="A8" s="109"/>
      <c r="B8" s="109"/>
      <c r="C8" s="153"/>
      <c r="D8" s="106"/>
      <c r="E8" s="58"/>
      <c r="F8" s="1"/>
    </row>
    <row r="9" spans="1:13" ht="14.45">
      <c r="A9" s="108"/>
      <c r="B9" s="109" t="s">
        <v>234</v>
      </c>
      <c r="C9" s="153">
        <f>C4+C5</f>
        <v>683196.96000000008</v>
      </c>
      <c r="D9" s="104">
        <f>SUM(D4:D7)</f>
        <v>412303.24</v>
      </c>
      <c r="E9" s="59">
        <f>SUM(E4:E7)</f>
        <v>5917.03</v>
      </c>
      <c r="F9" s="1"/>
    </row>
    <row r="10" spans="1:13" ht="14.45">
      <c r="A10" s="108"/>
      <c r="B10" s="109"/>
      <c r="C10" s="153"/>
      <c r="D10" s="106"/>
      <c r="E10" s="58"/>
      <c r="F10" s="1"/>
    </row>
    <row r="11" spans="1:13" ht="14.45">
      <c r="A11" s="109"/>
      <c r="B11" s="109"/>
      <c r="C11" s="153"/>
      <c r="D11" s="106"/>
      <c r="E11" s="58"/>
      <c r="F11" s="1"/>
    </row>
    <row r="12" spans="1:13" ht="14.45">
      <c r="A12" s="108">
        <v>2900</v>
      </c>
      <c r="B12" s="109" t="s">
        <v>235</v>
      </c>
      <c r="C12" s="153"/>
      <c r="D12" s="105"/>
      <c r="E12" s="57">
        <f>E18</f>
        <v>11239.400000000009</v>
      </c>
      <c r="F12" s="1"/>
    </row>
    <row r="13" spans="1:13" ht="14.45">
      <c r="A13" s="109"/>
      <c r="B13" s="109"/>
      <c r="C13" s="153"/>
      <c r="D13" s="106"/>
      <c r="E13" s="58"/>
      <c r="F13" s="1"/>
    </row>
    <row r="14" spans="1:13" ht="14.45">
      <c r="A14" s="108"/>
      <c r="B14" s="109" t="s">
        <v>236</v>
      </c>
      <c r="C14" s="153">
        <f>SUM(C12:C12)</f>
        <v>0</v>
      </c>
      <c r="D14" s="104"/>
      <c r="E14" s="59">
        <f>SUM(E12:E12)</f>
        <v>11239.400000000009</v>
      </c>
      <c r="F14" s="1"/>
    </row>
    <row r="15" spans="1:13" ht="15">
      <c r="A15" s="110"/>
      <c r="B15" s="111"/>
      <c r="C15" s="153"/>
      <c r="D15" s="106"/>
      <c r="E15" s="58"/>
      <c r="F15" s="1"/>
    </row>
    <row r="16" spans="1:13" ht="14.45">
      <c r="A16" s="108">
        <v>2900</v>
      </c>
      <c r="B16" s="109" t="s">
        <v>237</v>
      </c>
      <c r="C16" s="153">
        <f>Journal!E6+Journal!F6</f>
        <v>769372.38</v>
      </c>
      <c r="D16" s="106">
        <v>374713.14</v>
      </c>
      <c r="E16" s="58">
        <v>29552.11</v>
      </c>
      <c r="F16" s="2"/>
      <c r="G16" s="142"/>
    </row>
    <row r="17" spans="1:7" ht="14.45">
      <c r="A17" s="88"/>
      <c r="B17" s="112" t="s">
        <v>238</v>
      </c>
      <c r="C17" s="153">
        <f>Resultatregnskap!C27-1</f>
        <v>86174.4200000001</v>
      </c>
      <c r="D17" s="118">
        <v>42263</v>
      </c>
      <c r="E17" s="60">
        <f>Resultatregnskap!G27</f>
        <v>-18312.709999999992</v>
      </c>
    </row>
    <row r="18" spans="1:7" ht="14.45">
      <c r="A18" s="88"/>
      <c r="B18" s="112" t="s">
        <v>239</v>
      </c>
      <c r="C18" s="153">
        <f>C16-C17</f>
        <v>683197.96</v>
      </c>
      <c r="D18" s="107">
        <f>SUM(D16:D17)</f>
        <v>416976.14</v>
      </c>
      <c r="E18" s="60">
        <f t="shared" ref="E18" si="0">SUM(E16:E17)</f>
        <v>11239.400000000009</v>
      </c>
    </row>
    <row r="19" spans="1:7" ht="14.1">
      <c r="A19" s="18"/>
      <c r="B19" s="18"/>
      <c r="C19" s="18"/>
      <c r="D19" s="18"/>
      <c r="E19" s="18"/>
      <c r="G19" s="142"/>
    </row>
    <row r="20" spans="1:7" ht="14.1">
      <c r="A20" s="18"/>
      <c r="B20" s="18"/>
      <c r="C20" s="141"/>
      <c r="D20" s="18"/>
      <c r="E20" s="18"/>
    </row>
    <row r="21" spans="1:7" ht="14.1">
      <c r="A21" s="18"/>
      <c r="B21" s="18"/>
      <c r="C21" s="18"/>
      <c r="D21" s="18"/>
      <c r="E21" s="18"/>
    </row>
    <row r="22" spans="1:7" ht="14.45">
      <c r="A22" s="18"/>
      <c r="B22" s="89"/>
      <c r="C22" s="89"/>
      <c r="D22" s="19"/>
      <c r="E22" s="18"/>
    </row>
    <row r="23" spans="1:7" ht="14.1">
      <c r="A23" s="18"/>
      <c r="B23" s="90"/>
      <c r="C23" s="90"/>
      <c r="D23" s="39"/>
      <c r="E23" s="18"/>
    </row>
    <row r="24" spans="1:7">
      <c r="B24" s="91"/>
      <c r="C24" s="91"/>
      <c r="D24" s="143"/>
    </row>
    <row r="25" spans="1:7" ht="12.95">
      <c r="B25" s="78"/>
      <c r="C25" s="78"/>
      <c r="D25" s="17"/>
    </row>
    <row r="26" spans="1:7" ht="12.95">
      <c r="B26" s="78"/>
      <c r="C26" s="78"/>
      <c r="D26" s="17"/>
    </row>
    <row r="27" spans="1:7">
      <c r="B27" s="65"/>
      <c r="C27" s="65"/>
      <c r="D27" s="16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>
    <oddFooter>&amp;Z&amp;F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2"/>
  </sheetPr>
  <dimension ref="A1:H91"/>
  <sheetViews>
    <sheetView zoomScale="90" zoomScaleNormal="90" workbookViewId="0">
      <selection activeCell="E44" sqref="E44"/>
    </sheetView>
  </sheetViews>
  <sheetFormatPr defaultColWidth="9.140625" defaultRowHeight="12.6"/>
  <cols>
    <col min="1" max="1" width="11.42578125" customWidth="1"/>
    <col min="2" max="2" width="36.85546875" customWidth="1"/>
    <col min="3" max="6" width="12.140625" customWidth="1"/>
    <col min="7" max="7" width="11.42578125" customWidth="1"/>
    <col min="8" max="8" width="10.42578125" customWidth="1"/>
  </cols>
  <sheetData>
    <row r="1" spans="1:8" ht="14.45">
      <c r="A1" s="8"/>
      <c r="B1" s="11" t="s">
        <v>152</v>
      </c>
      <c r="C1" s="82"/>
      <c r="D1" s="83"/>
      <c r="E1" s="66"/>
      <c r="F1" s="66"/>
      <c r="G1" s="7"/>
    </row>
    <row r="2" spans="1:8" ht="12.95">
      <c r="A2" s="9"/>
      <c r="B2" s="68" t="s">
        <v>240</v>
      </c>
      <c r="C2" s="53"/>
      <c r="D2" s="53"/>
      <c r="E2" s="53"/>
      <c r="F2" s="53"/>
      <c r="G2" s="7"/>
      <c r="H2" s="64" t="s">
        <v>241</v>
      </c>
    </row>
    <row r="3" spans="1:8" ht="12.95">
      <c r="A3" s="9"/>
      <c r="B3" s="68"/>
      <c r="C3" s="53"/>
      <c r="D3" s="53"/>
      <c r="E3" s="53"/>
      <c r="F3" s="53"/>
      <c r="G3" s="7"/>
      <c r="H3" s="64"/>
    </row>
    <row r="4" spans="1:8" ht="12.95">
      <c r="A4" s="9"/>
      <c r="B4" s="68"/>
      <c r="C4" s="53"/>
      <c r="D4" s="53"/>
      <c r="E4" s="53"/>
      <c r="F4" s="53"/>
      <c r="G4" s="7"/>
      <c r="H4" s="64"/>
    </row>
    <row r="5" spans="1:8" ht="12.95">
      <c r="A5" s="69"/>
      <c r="B5" s="70"/>
      <c r="C5" s="71">
        <v>2024</v>
      </c>
      <c r="D5" s="71" t="s">
        <v>242</v>
      </c>
      <c r="E5" s="71" t="s">
        <v>243</v>
      </c>
      <c r="F5" s="71">
        <v>2023</v>
      </c>
      <c r="G5" s="51">
        <v>2009</v>
      </c>
      <c r="H5" s="64" t="s">
        <v>244</v>
      </c>
    </row>
    <row r="6" spans="1:8" ht="12.95">
      <c r="A6" s="93" t="s">
        <v>227</v>
      </c>
      <c r="B6" s="92" t="s">
        <v>245</v>
      </c>
      <c r="C6" s="92"/>
      <c r="D6" s="94"/>
      <c r="E6" s="72"/>
      <c r="F6" s="72"/>
      <c r="G6" s="54"/>
      <c r="H6" s="62"/>
    </row>
    <row r="7" spans="1:8" ht="12.95">
      <c r="A7" s="93">
        <v>3010</v>
      </c>
      <c r="B7" s="95" t="str">
        <f>Budsjett!D5</f>
        <v>Kontingent</v>
      </c>
      <c r="C7" s="96">
        <f>Journal!G5</f>
        <v>-467500.23999999993</v>
      </c>
      <c r="D7" s="96">
        <f>Budsjett!E5</f>
        <v>440000</v>
      </c>
      <c r="E7" s="102">
        <f>C7+D7</f>
        <v>-27500.239999999932</v>
      </c>
      <c r="F7" s="102"/>
      <c r="G7" s="55">
        <v>112599.59</v>
      </c>
      <c r="H7" s="62">
        <v>130000</v>
      </c>
    </row>
    <row r="8" spans="1:8" ht="12.95">
      <c r="A8" s="93">
        <v>3810</v>
      </c>
      <c r="B8" s="97" t="str">
        <f>Budsjett!D7</f>
        <v>Renter</v>
      </c>
      <c r="C8" s="96">
        <f>Journal!I5</f>
        <v>-21752</v>
      </c>
      <c r="D8" s="96">
        <f>Budsjett!E7</f>
        <v>2500</v>
      </c>
      <c r="E8" s="102">
        <f t="shared" ref="E8:E10" si="0">C8+D8</f>
        <v>-19252</v>
      </c>
      <c r="F8" s="102"/>
      <c r="G8" s="55">
        <v>64</v>
      </c>
      <c r="H8" s="62">
        <v>4000</v>
      </c>
    </row>
    <row r="9" spans="1:8" ht="12.95">
      <c r="A9" s="93"/>
      <c r="B9" s="97" t="str">
        <f>Journal!H4</f>
        <v>Andre inteketer</v>
      </c>
      <c r="C9" s="96">
        <f>Journal!H5</f>
        <v>-7054</v>
      </c>
      <c r="D9" s="96"/>
      <c r="E9" s="102">
        <f t="shared" si="0"/>
        <v>-7054</v>
      </c>
      <c r="F9" s="102"/>
      <c r="G9" s="55"/>
      <c r="H9" s="62"/>
    </row>
    <row r="10" spans="1:8" ht="12.95">
      <c r="A10" s="93"/>
      <c r="B10" s="97" t="str">
        <f>Budsjett!D9</f>
        <v>Oppsparte midler</v>
      </c>
      <c r="C10" s="96"/>
      <c r="D10" s="96">
        <f>Budsjett!E9</f>
        <v>225000</v>
      </c>
      <c r="E10" s="102">
        <f t="shared" si="0"/>
        <v>225000</v>
      </c>
      <c r="F10" s="102"/>
      <c r="G10" s="55"/>
      <c r="H10" s="62"/>
    </row>
    <row r="11" spans="1:8" ht="12.95">
      <c r="A11" s="93"/>
      <c r="B11" s="95" t="s">
        <v>246</v>
      </c>
      <c r="C11" s="98">
        <f>SUM(C7:C10)</f>
        <v>-496306.23999999993</v>
      </c>
      <c r="D11" s="101">
        <f>SUM(D7:D10)</f>
        <v>667500</v>
      </c>
      <c r="E11" s="103">
        <f>SUM(E7:E10)</f>
        <v>171193.76000000007</v>
      </c>
      <c r="F11" s="103">
        <f>SUM(F7:F10)</f>
        <v>0</v>
      </c>
      <c r="G11" s="55">
        <f t="shared" ref="G11:H11" si="1">SUM(G7:G8)</f>
        <v>112663.59</v>
      </c>
      <c r="H11" s="62">
        <f t="shared" si="1"/>
        <v>134000</v>
      </c>
    </row>
    <row r="12" spans="1:8" ht="12.95">
      <c r="A12" s="93"/>
      <c r="B12" s="95"/>
      <c r="C12" s="95"/>
      <c r="D12" s="40"/>
      <c r="E12" s="102"/>
      <c r="F12" s="102"/>
      <c r="G12" s="56"/>
      <c r="H12" s="62"/>
    </row>
    <row r="13" spans="1:8" ht="12.95">
      <c r="A13" s="93"/>
      <c r="B13" s="92" t="s">
        <v>247</v>
      </c>
      <c r="C13" s="95"/>
      <c r="D13" s="99"/>
      <c r="E13" s="102"/>
      <c r="F13" s="102"/>
      <c r="G13" s="54"/>
      <c r="H13" s="62"/>
    </row>
    <row r="14" spans="1:8" ht="12.95">
      <c r="A14" s="93">
        <v>6010</v>
      </c>
      <c r="B14" s="95" t="str">
        <f>Budsjett!A40</f>
        <v>Adminsitrasjon</v>
      </c>
      <c r="C14" s="96">
        <f>Journal!L5</f>
        <v>42547.26</v>
      </c>
      <c r="D14" s="96">
        <f>Budsjett!C47</f>
        <v>56000</v>
      </c>
      <c r="E14" s="102">
        <f t="shared" ref="E14:E23" si="2">D14-C14</f>
        <v>13452.739999999998</v>
      </c>
      <c r="F14" s="102"/>
      <c r="G14" s="55">
        <v>11615.4</v>
      </c>
      <c r="H14" s="62">
        <v>7000</v>
      </c>
    </row>
    <row r="15" spans="1:8" ht="12.95">
      <c r="A15" s="93">
        <v>6810</v>
      </c>
      <c r="B15" s="95" t="str">
        <f>Budsjett!A38</f>
        <v>Kurs</v>
      </c>
      <c r="C15" s="96">
        <f>Journal!M5</f>
        <v>64695.9</v>
      </c>
      <c r="D15" s="96">
        <f>Budsjett!C39</f>
        <v>100000</v>
      </c>
      <c r="E15" s="102">
        <f t="shared" si="2"/>
        <v>35304.1</v>
      </c>
      <c r="F15" s="102"/>
      <c r="G15" s="55">
        <v>5974.44</v>
      </c>
      <c r="H15" s="62">
        <v>1000</v>
      </c>
    </row>
    <row r="16" spans="1:8" ht="12.95">
      <c r="A16" s="93">
        <v>7010</v>
      </c>
      <c r="B16" s="95" t="str">
        <f>Budsjett!A32</f>
        <v>Bilgodtgjering</v>
      </c>
      <c r="C16" s="96">
        <f>Journal!N5</f>
        <v>2943.8</v>
      </c>
      <c r="D16" s="96">
        <f>Budsjett!C33</f>
        <v>3000</v>
      </c>
      <c r="E16" s="102">
        <f t="shared" si="2"/>
        <v>56.199999999999818</v>
      </c>
      <c r="F16" s="102"/>
      <c r="G16" s="55">
        <v>18199.75</v>
      </c>
      <c r="H16" s="62">
        <v>18000</v>
      </c>
    </row>
    <row r="17" spans="1:8" ht="12.95">
      <c r="A17" s="93">
        <v>7110</v>
      </c>
      <c r="B17" s="95" t="str">
        <f>Budsjett!A21</f>
        <v>Møter</v>
      </c>
      <c r="C17" s="96">
        <f>Journal!O5</f>
        <v>212575.86000000002</v>
      </c>
      <c r="D17" s="96">
        <f>Budsjett!C25</f>
        <v>214000</v>
      </c>
      <c r="E17" s="102">
        <f t="shared" si="2"/>
        <v>1424.1399999999849</v>
      </c>
      <c r="F17" s="102"/>
      <c r="G17" s="55">
        <v>12988.06</v>
      </c>
      <c r="H17" s="62">
        <v>17000</v>
      </c>
    </row>
    <row r="18" spans="1:8" ht="12.95">
      <c r="A18" s="93">
        <v>7150</v>
      </c>
      <c r="B18" s="95" t="str">
        <f>Budsjett!A26</f>
        <v>Medlemsarr.</v>
      </c>
      <c r="C18" s="96">
        <f>Journal!P5</f>
        <v>52502.77</v>
      </c>
      <c r="D18" s="96">
        <f>Budsjett!C30</f>
        <v>50000</v>
      </c>
      <c r="E18" s="102">
        <f t="shared" si="2"/>
        <v>-2502.7699999999968</v>
      </c>
      <c r="F18" s="102"/>
      <c r="G18" s="55">
        <v>38771.25</v>
      </c>
      <c r="H18" s="62">
        <v>22000</v>
      </c>
    </row>
    <row r="19" spans="1:8" ht="12.95">
      <c r="A19" s="93"/>
      <c r="B19" s="95" t="str">
        <f>Budsjett!A48</f>
        <v>Seksjonsarbeid</v>
      </c>
      <c r="C19" s="96">
        <f>Journal!Q5</f>
        <v>41801.07</v>
      </c>
      <c r="D19" s="96">
        <f>Budsjett!C53</f>
        <v>68000</v>
      </c>
      <c r="E19" s="102">
        <f t="shared" si="2"/>
        <v>26198.93</v>
      </c>
      <c r="F19" s="102"/>
      <c r="G19" s="55"/>
      <c r="H19" s="62"/>
    </row>
    <row r="20" spans="1:8" ht="12.95">
      <c r="A20" s="93">
        <v>7210</v>
      </c>
      <c r="B20" s="95" t="str">
        <f>Budsjett!A5</f>
        <v>Honorar</v>
      </c>
      <c r="C20" s="100">
        <f>Journal!U5</f>
        <v>118075</v>
      </c>
      <c r="D20" s="96">
        <f>Budsjett!C20</f>
        <v>129000</v>
      </c>
      <c r="E20" s="102">
        <f t="shared" si="2"/>
        <v>10925</v>
      </c>
      <c r="F20" s="102"/>
      <c r="G20" s="55">
        <v>17000</v>
      </c>
      <c r="H20" s="62">
        <v>32000</v>
      </c>
    </row>
    <row r="21" spans="1:8" ht="12.95">
      <c r="A21" s="93">
        <v>7250</v>
      </c>
      <c r="B21" s="95" t="str">
        <f>Budsjett!A19</f>
        <v>Arb-g-avg</v>
      </c>
      <c r="C21" s="96">
        <f>Journal!R5</f>
        <v>14100</v>
      </c>
      <c r="D21" s="96">
        <f>Budsjett!B19</f>
        <v>17500</v>
      </c>
      <c r="E21" s="102">
        <f t="shared" si="2"/>
        <v>3400</v>
      </c>
      <c r="F21" s="102"/>
      <c r="G21" s="55">
        <v>1802</v>
      </c>
      <c r="H21" s="62">
        <v>3000</v>
      </c>
    </row>
    <row r="22" spans="1:8" ht="12.95">
      <c r="A22" s="93">
        <v>7310</v>
      </c>
      <c r="B22" s="95" t="str">
        <f>Budsjett!A34</f>
        <v>Blomster/gaver</v>
      </c>
      <c r="C22" s="96">
        <f>Journal!S5</f>
        <v>7500</v>
      </c>
      <c r="D22" s="96">
        <f>Budsjett!C35</f>
        <v>10000</v>
      </c>
      <c r="E22" s="102">
        <f t="shared" si="2"/>
        <v>2500</v>
      </c>
      <c r="F22" s="102"/>
      <c r="G22" s="55">
        <v>14040.9</v>
      </c>
      <c r="H22" s="62">
        <v>30000</v>
      </c>
    </row>
    <row r="23" spans="1:8" ht="12.95">
      <c r="A23" s="93">
        <v>7410</v>
      </c>
      <c r="B23" s="95" t="str">
        <f>Budsjett!A36</f>
        <v>Kontingent medl.</v>
      </c>
      <c r="C23" s="96">
        <f>Journal!T5</f>
        <v>25740</v>
      </c>
      <c r="D23" s="96">
        <f>Budsjett!C37</f>
        <v>20000</v>
      </c>
      <c r="E23" s="102">
        <f t="shared" si="2"/>
        <v>-5740</v>
      </c>
      <c r="F23" s="102"/>
      <c r="G23" s="55">
        <v>10584.5</v>
      </c>
      <c r="H23" s="62">
        <v>7000</v>
      </c>
    </row>
    <row r="24" spans="1:8" ht="11.1" customHeight="1">
      <c r="A24" s="93"/>
      <c r="B24" s="70"/>
      <c r="C24" s="73"/>
      <c r="D24" s="73"/>
      <c r="E24" s="102"/>
      <c r="F24" s="102"/>
      <c r="G24" s="55"/>
      <c r="H24" s="62"/>
    </row>
    <row r="25" spans="1:8" ht="12.95">
      <c r="A25" s="69"/>
      <c r="B25" s="95" t="s">
        <v>248</v>
      </c>
      <c r="C25" s="98">
        <f>SUM(C14:C23)</f>
        <v>582481.66</v>
      </c>
      <c r="D25" s="101">
        <f>SUM(D14:D23)</f>
        <v>667500</v>
      </c>
      <c r="E25" s="103">
        <f>D25-C25</f>
        <v>85018.339999999967</v>
      </c>
      <c r="F25" s="103">
        <f>SUM(F14:F23)</f>
        <v>0</v>
      </c>
      <c r="G25" s="55">
        <f>SUM(G14:G23)</f>
        <v>130976.29999999999</v>
      </c>
      <c r="H25" s="63">
        <f>SUM(H14:H23)</f>
        <v>137000</v>
      </c>
    </row>
    <row r="26" spans="1:8" ht="12.95">
      <c r="A26" s="69"/>
      <c r="B26" s="95"/>
      <c r="C26" s="96"/>
      <c r="D26" s="74"/>
      <c r="E26" s="102"/>
      <c r="F26" s="102"/>
      <c r="G26" s="55"/>
      <c r="H26" s="63"/>
    </row>
    <row r="27" spans="1:8" ht="12.95">
      <c r="A27" s="69"/>
      <c r="B27" s="95" t="s">
        <v>249</v>
      </c>
      <c r="C27" s="103">
        <f>C11+C25</f>
        <v>86175.4200000001</v>
      </c>
      <c r="D27" s="101">
        <f>D11-D25</f>
        <v>0</v>
      </c>
      <c r="E27" s="103">
        <f>C27-D27</f>
        <v>86175.4200000001</v>
      </c>
      <c r="F27" s="103">
        <f>F11-F25</f>
        <v>0</v>
      </c>
      <c r="G27" s="55">
        <f>G11-G25</f>
        <v>-18312.709999999992</v>
      </c>
      <c r="H27" s="63">
        <f>SUM(H11-H25)</f>
        <v>-3000</v>
      </c>
    </row>
    <row r="28" spans="1:8" ht="12.95">
      <c r="A28" s="75"/>
      <c r="B28" s="76"/>
      <c r="C28" s="77"/>
      <c r="D28" s="77"/>
      <c r="E28" s="77"/>
      <c r="F28" s="77"/>
      <c r="G28" s="3"/>
    </row>
    <row r="29" spans="1:8" ht="12.95">
      <c r="A29" s="114"/>
      <c r="B29" s="48"/>
      <c r="C29" s="48"/>
      <c r="D29" s="68"/>
      <c r="E29" s="68"/>
      <c r="F29" s="68"/>
      <c r="G29" s="17"/>
    </row>
    <row r="30" spans="1:8" ht="12.95">
      <c r="A30" s="115"/>
      <c r="B30" s="17"/>
      <c r="C30" s="49"/>
      <c r="D30" s="79"/>
      <c r="G30" s="17"/>
    </row>
    <row r="31" spans="1:8" ht="12.95">
      <c r="A31" s="17"/>
      <c r="B31" s="17"/>
      <c r="C31" s="38"/>
      <c r="D31" s="80"/>
      <c r="G31" s="17"/>
    </row>
    <row r="32" spans="1:8" ht="12.95">
      <c r="A32" s="17"/>
      <c r="B32" s="17"/>
      <c r="C32" s="38"/>
      <c r="D32" s="80"/>
      <c r="G32" s="17"/>
    </row>
    <row r="33" spans="1:8" ht="12.95">
      <c r="A33" s="48"/>
      <c r="B33" s="17"/>
      <c r="C33" s="38"/>
      <c r="D33" s="80"/>
      <c r="G33" s="17"/>
    </row>
    <row r="34" spans="1:8" ht="12.95">
      <c r="A34" s="114"/>
      <c r="B34" s="48"/>
      <c r="C34" s="50"/>
      <c r="D34" s="81"/>
      <c r="G34" s="17"/>
    </row>
    <row r="35" spans="1:8" ht="12.95">
      <c r="A35" s="115"/>
      <c r="B35" s="17"/>
      <c r="C35" s="49"/>
      <c r="D35" s="79"/>
      <c r="G35" s="17"/>
    </row>
    <row r="36" spans="1:8" ht="12.95">
      <c r="A36" s="17"/>
      <c r="B36" s="17"/>
      <c r="C36" s="38"/>
      <c r="D36" s="80"/>
      <c r="G36" s="17"/>
    </row>
    <row r="37" spans="1:8" ht="12.95">
      <c r="A37" s="17"/>
      <c r="B37" s="17"/>
      <c r="C37" s="38"/>
      <c r="D37" s="80"/>
      <c r="F37" s="80"/>
      <c r="H37" s="80"/>
    </row>
    <row r="38" spans="1:8" ht="12.95">
      <c r="A38" s="17"/>
      <c r="B38" s="17"/>
      <c r="C38" s="38"/>
      <c r="D38" s="80"/>
      <c r="F38" s="80"/>
      <c r="H38" s="80"/>
    </row>
    <row r="39" spans="1:8" ht="12.95">
      <c r="A39" s="114"/>
      <c r="B39" s="48"/>
      <c r="C39" s="38"/>
      <c r="D39" s="80"/>
      <c r="F39" s="80"/>
      <c r="H39" s="80"/>
    </row>
    <row r="40" spans="1:8" ht="12.95">
      <c r="A40" s="115"/>
      <c r="B40" s="17"/>
      <c r="C40" s="49"/>
      <c r="D40" s="79"/>
      <c r="E40" s="76"/>
      <c r="F40" s="76"/>
    </row>
    <row r="41" spans="1:8" ht="12.95">
      <c r="A41" s="114"/>
      <c r="B41" s="17"/>
      <c r="C41" s="38"/>
      <c r="D41" s="38"/>
      <c r="E41" s="38"/>
      <c r="F41" s="38"/>
    </row>
    <row r="42" spans="1:8" ht="12.95">
      <c r="A42" s="116"/>
      <c r="B42" s="17"/>
      <c r="C42" s="38"/>
      <c r="D42" s="38"/>
      <c r="E42" s="38"/>
      <c r="F42" s="38"/>
    </row>
    <row r="43" spans="1:8" ht="12.95">
      <c r="A43" s="116"/>
      <c r="B43" s="17"/>
      <c r="C43" s="38"/>
      <c r="D43" s="80"/>
      <c r="E43" s="80"/>
      <c r="F43" s="80"/>
    </row>
    <row r="44" spans="1:8" ht="12.95">
      <c r="A44" s="17"/>
      <c r="B44" s="48"/>
      <c r="C44" s="117"/>
      <c r="D44" s="17"/>
      <c r="E44" s="17"/>
      <c r="F44" s="17"/>
      <c r="G44" s="17"/>
    </row>
    <row r="45" spans="1:8" ht="12.95">
      <c r="A45" s="17"/>
      <c r="B45" s="17"/>
      <c r="C45" s="38"/>
      <c r="D45" s="17"/>
      <c r="E45" s="17"/>
      <c r="F45" s="17"/>
      <c r="G45" s="17"/>
    </row>
    <row r="46" spans="1:8" ht="12.95">
      <c r="A46" s="17"/>
      <c r="B46" s="17"/>
      <c r="C46" s="38"/>
      <c r="D46" s="17"/>
      <c r="E46" s="17"/>
      <c r="F46" s="17"/>
      <c r="G46" s="17"/>
    </row>
    <row r="47" spans="1:8" ht="12.95">
      <c r="A47" s="17"/>
      <c r="B47" s="17"/>
      <c r="C47" s="17"/>
      <c r="D47" s="17"/>
      <c r="E47" s="17"/>
      <c r="F47" s="17"/>
      <c r="G47" s="17"/>
    </row>
    <row r="48" spans="1:8" ht="12.95">
      <c r="A48" s="17"/>
      <c r="B48" s="17"/>
      <c r="C48" s="17"/>
      <c r="D48" s="17"/>
      <c r="E48" s="17"/>
      <c r="F48" s="17"/>
      <c r="G48" s="17"/>
    </row>
    <row r="49" spans="1:7" ht="12.95">
      <c r="A49" s="17"/>
      <c r="B49" s="17"/>
      <c r="C49" s="17"/>
      <c r="D49" s="17"/>
      <c r="E49" s="17"/>
      <c r="F49" s="17"/>
      <c r="G49" s="17"/>
    </row>
    <row r="50" spans="1:7" ht="12.95">
      <c r="A50" s="17"/>
      <c r="B50" s="17"/>
      <c r="C50" s="17"/>
      <c r="D50" s="17"/>
      <c r="E50" s="17"/>
      <c r="F50" s="17"/>
      <c r="G50" s="17"/>
    </row>
    <row r="51" spans="1:7" ht="12.95">
      <c r="A51" s="17"/>
      <c r="B51" s="17"/>
      <c r="C51" s="17"/>
      <c r="D51" s="17"/>
      <c r="E51" s="17"/>
      <c r="F51" s="17"/>
      <c r="G51" s="17"/>
    </row>
    <row r="52" spans="1:7" ht="12.95">
      <c r="A52" s="17"/>
      <c r="B52" s="17"/>
      <c r="C52" s="17"/>
      <c r="D52" s="17"/>
      <c r="E52" s="17"/>
      <c r="F52" s="17"/>
      <c r="G52" s="17"/>
    </row>
    <row r="53" spans="1:7" ht="12.95">
      <c r="A53" s="17"/>
      <c r="B53" s="17"/>
      <c r="C53" s="17"/>
      <c r="D53" s="17"/>
      <c r="E53" s="17"/>
      <c r="F53" s="17"/>
      <c r="G53" s="17"/>
    </row>
    <row r="54" spans="1:7" ht="12.95">
      <c r="A54" s="17"/>
      <c r="B54" s="17"/>
      <c r="C54" s="17"/>
      <c r="D54" s="17"/>
      <c r="E54" s="17"/>
      <c r="F54" s="17"/>
      <c r="G54" s="17"/>
    </row>
    <row r="55" spans="1:7" ht="12.95">
      <c r="A55" s="17"/>
      <c r="B55" s="17"/>
      <c r="C55" s="17"/>
      <c r="D55" s="17"/>
      <c r="E55" s="17"/>
      <c r="F55" s="17"/>
      <c r="G55" s="17"/>
    </row>
    <row r="56" spans="1:7" ht="12.95">
      <c r="A56" s="17"/>
      <c r="B56" s="17"/>
      <c r="C56" s="17"/>
      <c r="D56" s="17"/>
      <c r="E56" s="17"/>
      <c r="F56" s="17"/>
      <c r="G56" s="17"/>
    </row>
    <row r="57" spans="1:7" ht="12.95">
      <c r="A57" s="17"/>
      <c r="B57" s="17"/>
      <c r="C57" s="17"/>
      <c r="D57" s="17"/>
      <c r="E57" s="17"/>
      <c r="F57" s="17"/>
      <c r="G57" s="17"/>
    </row>
    <row r="58" spans="1:7" ht="12.95">
      <c r="A58" s="7"/>
      <c r="B58" s="7"/>
      <c r="C58" s="7"/>
      <c r="D58" s="7"/>
      <c r="E58" s="7"/>
      <c r="F58" s="7"/>
      <c r="G58" s="7"/>
    </row>
    <row r="59" spans="1:7" ht="12.95">
      <c r="A59" s="7"/>
      <c r="B59" s="7"/>
      <c r="C59" s="7"/>
      <c r="D59" s="7"/>
      <c r="E59" s="7"/>
      <c r="F59" s="7"/>
      <c r="G59" s="7"/>
    </row>
    <row r="60" spans="1:7" ht="12.95">
      <c r="A60" s="7"/>
      <c r="B60" s="7"/>
      <c r="C60" s="7"/>
      <c r="D60" s="7"/>
      <c r="E60" s="7"/>
      <c r="F60" s="7"/>
      <c r="G60" s="7"/>
    </row>
    <row r="61" spans="1:7" ht="12.95">
      <c r="A61" s="7"/>
      <c r="B61" s="7"/>
      <c r="C61" s="7"/>
      <c r="D61" s="7"/>
      <c r="E61" s="7"/>
      <c r="F61" s="7"/>
      <c r="G61" s="7"/>
    </row>
    <row r="62" spans="1:7" ht="12.95">
      <c r="A62" s="7"/>
      <c r="B62" s="7"/>
      <c r="C62" s="7"/>
      <c r="D62" s="7"/>
      <c r="E62" s="7"/>
      <c r="F62" s="7"/>
      <c r="G62" s="7"/>
    </row>
    <row r="63" spans="1:7" ht="12.95">
      <c r="A63" s="7"/>
      <c r="B63" s="7"/>
      <c r="C63" s="7"/>
      <c r="D63" s="7"/>
      <c r="E63" s="7"/>
      <c r="F63" s="7"/>
      <c r="G63" s="7"/>
    </row>
    <row r="64" spans="1:7" ht="12.95">
      <c r="A64" s="7"/>
      <c r="B64" s="7"/>
      <c r="C64" s="7"/>
      <c r="D64" s="7"/>
      <c r="E64" s="7"/>
      <c r="F64" s="7"/>
      <c r="G64" s="7"/>
    </row>
    <row r="65" spans="1:7" ht="12.95">
      <c r="A65" s="7"/>
      <c r="B65" s="7"/>
      <c r="C65" s="7"/>
      <c r="D65" s="7"/>
      <c r="E65" s="7"/>
      <c r="F65" s="7"/>
      <c r="G65" s="7"/>
    </row>
    <row r="66" spans="1:7" ht="12.95">
      <c r="A66" s="7"/>
      <c r="B66" s="7"/>
      <c r="C66" s="7"/>
      <c r="D66" s="7"/>
      <c r="E66" s="7"/>
      <c r="F66" s="7"/>
      <c r="G66" s="7"/>
    </row>
    <row r="67" spans="1:7" ht="12.95">
      <c r="A67" s="7"/>
      <c r="B67" s="7"/>
      <c r="C67" s="7"/>
      <c r="D67" s="7"/>
      <c r="E67" s="7"/>
      <c r="F67" s="7"/>
      <c r="G67" s="7"/>
    </row>
    <row r="68" spans="1:7" ht="12.95">
      <c r="A68" s="7"/>
      <c r="B68" s="7"/>
      <c r="C68" s="7"/>
      <c r="D68" s="7"/>
      <c r="E68" s="7"/>
      <c r="F68" s="7"/>
      <c r="G68" s="7"/>
    </row>
    <row r="69" spans="1:7" ht="12.95">
      <c r="A69" s="7"/>
      <c r="B69" s="7"/>
      <c r="C69" s="7"/>
      <c r="D69" s="7"/>
      <c r="E69" s="7"/>
      <c r="F69" s="7"/>
      <c r="G69" s="7"/>
    </row>
    <row r="70" spans="1:7" ht="12.95">
      <c r="A70" s="7"/>
      <c r="B70" s="7"/>
      <c r="C70" s="7"/>
      <c r="D70" s="7"/>
      <c r="E70" s="7"/>
      <c r="F70" s="7"/>
      <c r="G70" s="7"/>
    </row>
    <row r="71" spans="1:7" ht="12.95">
      <c r="A71" s="7"/>
      <c r="B71" s="7"/>
      <c r="C71" s="7"/>
      <c r="D71" s="7"/>
      <c r="E71" s="7"/>
      <c r="F71" s="7"/>
      <c r="G71" s="7"/>
    </row>
    <row r="72" spans="1:7" ht="12.95">
      <c r="A72" s="7"/>
      <c r="B72" s="7"/>
      <c r="C72" s="7"/>
      <c r="D72" s="7"/>
      <c r="E72" s="7"/>
      <c r="F72" s="7"/>
      <c r="G72" s="7"/>
    </row>
    <row r="73" spans="1:7" ht="12.95">
      <c r="A73" s="7"/>
      <c r="B73" s="7"/>
      <c r="C73" s="7"/>
      <c r="D73" s="7"/>
      <c r="E73" s="7"/>
      <c r="F73" s="7"/>
      <c r="G73" s="7"/>
    </row>
    <row r="74" spans="1:7" ht="12.95">
      <c r="A74" s="7"/>
      <c r="B74" s="7"/>
      <c r="C74" s="7"/>
      <c r="D74" s="7"/>
      <c r="E74" s="7"/>
      <c r="F74" s="7"/>
      <c r="G74" s="7"/>
    </row>
    <row r="75" spans="1:7" ht="12.95">
      <c r="A75" s="7"/>
      <c r="B75" s="7"/>
      <c r="C75" s="7"/>
      <c r="D75" s="7"/>
      <c r="E75" s="7"/>
      <c r="F75" s="7"/>
      <c r="G75" s="7"/>
    </row>
    <row r="76" spans="1:7" ht="12.95">
      <c r="A76" s="7"/>
      <c r="B76" s="7"/>
      <c r="C76" s="7"/>
      <c r="D76" s="7"/>
      <c r="E76" s="7"/>
      <c r="F76" s="7"/>
      <c r="G76" s="7"/>
    </row>
    <row r="77" spans="1:7" ht="12.95">
      <c r="A77" s="7"/>
      <c r="B77" s="7"/>
      <c r="C77" s="7"/>
      <c r="D77" s="7"/>
      <c r="E77" s="7"/>
      <c r="F77" s="7"/>
      <c r="G77" s="7"/>
    </row>
    <row r="78" spans="1:7" ht="12.95">
      <c r="A78" s="7"/>
      <c r="B78" s="7"/>
      <c r="C78" s="7"/>
      <c r="D78" s="7"/>
      <c r="E78" s="7"/>
      <c r="F78" s="7"/>
      <c r="G78" s="7"/>
    </row>
    <row r="79" spans="1:7" ht="12.95">
      <c r="A79" s="7"/>
      <c r="B79" s="7"/>
      <c r="C79" s="7"/>
      <c r="D79" s="7"/>
      <c r="E79" s="7"/>
      <c r="F79" s="7"/>
      <c r="G79" s="7"/>
    </row>
    <row r="80" spans="1:7" ht="12.95">
      <c r="A80" s="7"/>
      <c r="B80" s="7"/>
      <c r="C80" s="7"/>
      <c r="D80" s="7"/>
      <c r="E80" s="7"/>
      <c r="F80" s="7"/>
      <c r="G80" s="7"/>
    </row>
    <row r="81" spans="1:7" ht="12.95">
      <c r="A81" s="7"/>
      <c r="B81" s="7"/>
      <c r="C81" s="7"/>
      <c r="D81" s="7"/>
      <c r="E81" s="7"/>
      <c r="F81" s="7"/>
      <c r="G81" s="7"/>
    </row>
    <row r="82" spans="1:7" ht="12.95">
      <c r="A82" s="7"/>
      <c r="B82" s="7"/>
      <c r="C82" s="7"/>
      <c r="D82" s="7"/>
      <c r="E82" s="7"/>
      <c r="F82" s="7"/>
      <c r="G82" s="7"/>
    </row>
    <row r="83" spans="1:7" ht="12.95">
      <c r="A83" s="7"/>
      <c r="B83" s="7"/>
      <c r="C83" s="7"/>
      <c r="D83" s="7"/>
      <c r="E83" s="7"/>
      <c r="F83" s="7"/>
      <c r="G83" s="7"/>
    </row>
    <row r="84" spans="1:7" ht="12.95">
      <c r="A84" s="7"/>
      <c r="B84" s="7"/>
      <c r="C84" s="7"/>
      <c r="D84" s="7"/>
      <c r="E84" s="7"/>
      <c r="F84" s="7"/>
      <c r="G84" s="7"/>
    </row>
    <row r="85" spans="1:7" ht="12.95">
      <c r="A85" s="7"/>
      <c r="B85" s="7"/>
      <c r="C85" s="7"/>
      <c r="D85" s="7"/>
      <c r="E85" s="7"/>
      <c r="F85" s="7"/>
      <c r="G85" s="7"/>
    </row>
    <row r="86" spans="1:7" ht="12.95">
      <c r="A86" s="7"/>
      <c r="B86" s="7"/>
      <c r="C86" s="7"/>
      <c r="D86" s="7"/>
      <c r="E86" s="7"/>
      <c r="F86" s="7"/>
      <c r="G86" s="7"/>
    </row>
    <row r="87" spans="1:7" ht="12.95">
      <c r="A87" s="7"/>
      <c r="B87" s="7"/>
      <c r="C87" s="7"/>
      <c r="D87" s="7"/>
      <c r="E87" s="7"/>
      <c r="F87" s="7"/>
      <c r="G87" s="7"/>
    </row>
    <row r="88" spans="1:7" ht="12.95">
      <c r="A88" s="7"/>
      <c r="B88" s="7"/>
      <c r="C88" s="7"/>
      <c r="D88" s="7"/>
      <c r="E88" s="7"/>
      <c r="F88" s="7"/>
      <c r="G88" s="7"/>
    </row>
    <row r="89" spans="1:7" ht="12.95">
      <c r="A89" s="7"/>
      <c r="B89" s="7"/>
      <c r="C89" s="7"/>
      <c r="D89" s="7"/>
      <c r="E89" s="7"/>
      <c r="F89" s="7"/>
      <c r="G89" s="7"/>
    </row>
    <row r="90" spans="1:7" ht="12.95">
      <c r="A90" s="7"/>
      <c r="B90" s="7"/>
      <c r="C90" s="7"/>
      <c r="D90" s="7"/>
      <c r="E90" s="7"/>
      <c r="F90" s="7"/>
      <c r="G90" s="7"/>
    </row>
    <row r="91" spans="1:7" ht="12.95">
      <c r="A91" s="7"/>
      <c r="B91" s="7"/>
      <c r="C91" s="7"/>
      <c r="D91" s="7"/>
      <c r="E91" s="7"/>
      <c r="F91" s="7"/>
      <c r="G91" s="7"/>
    </row>
  </sheetData>
  <phoneticPr fontId="20" type="noConversion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>
    <oddFooter>&amp;Z&amp;F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12BA7-0F57-4AF3-B3EB-53CCF5989AED}">
  <dimension ref="A2:G54"/>
  <sheetViews>
    <sheetView topLeftCell="A30" zoomScale="101" zoomScaleNormal="90" workbookViewId="0">
      <selection activeCell="N53" sqref="N53"/>
    </sheetView>
  </sheetViews>
  <sheetFormatPr defaultColWidth="9.140625" defaultRowHeight="12.6"/>
  <cols>
    <col min="1" max="1" width="23.5703125" bestFit="1" customWidth="1"/>
    <col min="2" max="2" width="13" customWidth="1"/>
    <col min="3" max="3" width="0" hidden="1" customWidth="1"/>
    <col min="4" max="4" width="13.42578125" bestFit="1" customWidth="1"/>
  </cols>
  <sheetData>
    <row r="2" spans="1:5" ht="12.95" thickBot="1"/>
    <row r="3" spans="1:5" ht="12.95">
      <c r="A3" s="119" t="s">
        <v>250</v>
      </c>
      <c r="B3" s="120"/>
      <c r="C3" s="121"/>
      <c r="D3" s="120"/>
      <c r="E3" s="120"/>
    </row>
    <row r="4" spans="1:5" ht="23.1">
      <c r="A4" s="122" t="s">
        <v>247</v>
      </c>
      <c r="B4" s="123"/>
      <c r="C4" s="124" t="s">
        <v>251</v>
      </c>
      <c r="D4" s="125" t="s">
        <v>245</v>
      </c>
      <c r="E4" s="123"/>
    </row>
    <row r="5" spans="1:5">
      <c r="A5" s="126" t="s">
        <v>188</v>
      </c>
      <c r="B5" s="127"/>
      <c r="C5" s="128"/>
      <c r="D5" s="129" t="s">
        <v>110</v>
      </c>
      <c r="E5" s="129">
        <v>440000</v>
      </c>
    </row>
    <row r="6" spans="1:5">
      <c r="A6" s="130" t="s">
        <v>252</v>
      </c>
      <c r="B6" s="127">
        <v>30000</v>
      </c>
      <c r="C6" s="128"/>
      <c r="D6" s="127"/>
      <c r="E6" s="129"/>
    </row>
    <row r="7" spans="1:5">
      <c r="A7" s="130" t="s">
        <v>253</v>
      </c>
      <c r="B7" s="127">
        <v>15000</v>
      </c>
      <c r="C7" s="128"/>
      <c r="D7" s="129" t="s">
        <v>254</v>
      </c>
      <c r="E7" s="129">
        <v>2500</v>
      </c>
    </row>
    <row r="8" spans="1:5">
      <c r="A8" s="130" t="s">
        <v>255</v>
      </c>
      <c r="B8" s="127">
        <v>10000</v>
      </c>
      <c r="C8" s="128"/>
      <c r="D8" s="129"/>
      <c r="E8" s="129"/>
    </row>
    <row r="9" spans="1:5">
      <c r="A9" s="130" t="s">
        <v>256</v>
      </c>
      <c r="B9" s="127">
        <v>15000</v>
      </c>
      <c r="C9" s="128"/>
      <c r="D9" s="127" t="s">
        <v>257</v>
      </c>
      <c r="E9" s="129">
        <v>225000</v>
      </c>
    </row>
    <row r="10" spans="1:5">
      <c r="A10" s="130" t="s">
        <v>258</v>
      </c>
      <c r="B10" s="127">
        <v>6000</v>
      </c>
      <c r="C10" s="128"/>
      <c r="D10" s="127"/>
      <c r="E10" s="127"/>
    </row>
    <row r="11" spans="1:5">
      <c r="A11" s="130" t="s">
        <v>259</v>
      </c>
      <c r="B11" s="127">
        <v>6000</v>
      </c>
      <c r="C11" s="128"/>
      <c r="D11" s="127"/>
      <c r="E11" s="127"/>
    </row>
    <row r="12" spans="1:5">
      <c r="A12" s="130" t="s">
        <v>260</v>
      </c>
      <c r="B12" s="127">
        <v>6000</v>
      </c>
      <c r="C12" s="128"/>
      <c r="D12" s="127"/>
      <c r="E12" s="127"/>
    </row>
    <row r="13" spans="1:5">
      <c r="A13" s="130" t="s">
        <v>261</v>
      </c>
      <c r="B13" s="127">
        <v>6000</v>
      </c>
      <c r="C13" s="128"/>
      <c r="D13" s="127"/>
      <c r="E13" s="127"/>
    </row>
    <row r="14" spans="1:5">
      <c r="A14" s="130" t="s">
        <v>262</v>
      </c>
      <c r="B14" s="127">
        <v>6000</v>
      </c>
      <c r="C14" s="128"/>
      <c r="D14" s="127"/>
      <c r="E14" s="127"/>
    </row>
    <row r="15" spans="1:5">
      <c r="A15" s="130" t="s">
        <v>263</v>
      </c>
      <c r="B15" s="127">
        <v>4000</v>
      </c>
      <c r="C15" s="128"/>
      <c r="D15" s="127"/>
      <c r="E15" s="127"/>
    </row>
    <row r="16" spans="1:5">
      <c r="A16" s="130" t="s">
        <v>264</v>
      </c>
      <c r="B16" s="127">
        <v>4000</v>
      </c>
      <c r="C16" s="128"/>
      <c r="D16" s="127"/>
      <c r="E16" s="127"/>
    </row>
    <row r="17" spans="1:7">
      <c r="A17" s="130" t="s">
        <v>265</v>
      </c>
      <c r="B17" s="127">
        <v>6000</v>
      </c>
      <c r="C17" s="128"/>
      <c r="D17" s="127"/>
      <c r="E17" s="127"/>
    </row>
    <row r="18" spans="1:7">
      <c r="A18" s="130" t="s">
        <v>40</v>
      </c>
      <c r="B18" s="127">
        <v>15000</v>
      </c>
      <c r="C18" s="128"/>
      <c r="D18" s="127"/>
      <c r="E18" s="127"/>
    </row>
    <row r="19" spans="1:7" ht="12.95">
      <c r="A19" s="131" t="s">
        <v>266</v>
      </c>
      <c r="B19" s="127">
        <v>17500</v>
      </c>
      <c r="C19" s="129"/>
      <c r="D19" s="127"/>
      <c r="E19" s="127"/>
    </row>
    <row r="20" spans="1:7" ht="12.95">
      <c r="A20" s="132"/>
      <c r="B20" s="133"/>
      <c r="C20" s="129">
        <f>SUM(B5:B18)</f>
        <v>129000</v>
      </c>
      <c r="D20" s="133"/>
      <c r="E20" s="133"/>
    </row>
    <row r="21" spans="1:7" ht="12.95">
      <c r="A21" s="126" t="s">
        <v>267</v>
      </c>
      <c r="B21" s="134"/>
      <c r="C21" s="129">
        <f>B19</f>
        <v>17500</v>
      </c>
      <c r="D21" s="127"/>
      <c r="E21" s="127"/>
    </row>
    <row r="22" spans="1:7">
      <c r="A22" s="130" t="s">
        <v>268</v>
      </c>
      <c r="B22" s="127">
        <v>10000</v>
      </c>
      <c r="C22" s="129"/>
      <c r="D22" s="127"/>
      <c r="E22" s="127"/>
    </row>
    <row r="23" spans="1:7">
      <c r="A23" s="130" t="s">
        <v>269</v>
      </c>
      <c r="B23" s="127">
        <v>10000</v>
      </c>
      <c r="C23" s="129"/>
      <c r="D23" s="127"/>
      <c r="E23" s="127"/>
      <c r="G23" t="s">
        <v>178</v>
      </c>
    </row>
    <row r="24" spans="1:7">
      <c r="A24" s="130" t="s">
        <v>270</v>
      </c>
      <c r="B24" s="127">
        <v>150000</v>
      </c>
      <c r="C24" s="129"/>
      <c r="D24" s="127"/>
      <c r="E24" s="127"/>
    </row>
    <row r="25" spans="1:7">
      <c r="A25" s="130" t="s">
        <v>271</v>
      </c>
      <c r="B25" s="127">
        <v>44000</v>
      </c>
      <c r="C25" s="129">
        <f>SUM(B22:B25)</f>
        <v>214000</v>
      </c>
      <c r="D25" s="127"/>
      <c r="E25" s="127"/>
      <c r="G25" t="s">
        <v>272</v>
      </c>
    </row>
    <row r="26" spans="1:7" ht="12.95">
      <c r="A26" s="126" t="s">
        <v>273</v>
      </c>
      <c r="B26" s="127"/>
      <c r="C26" s="129"/>
      <c r="D26" s="133"/>
      <c r="E26" s="133"/>
    </row>
    <row r="27" spans="1:7">
      <c r="A27" s="130" t="s">
        <v>274</v>
      </c>
      <c r="B27" s="127">
        <v>20000</v>
      </c>
      <c r="C27" s="129"/>
      <c r="D27" s="127"/>
      <c r="E27" s="127"/>
    </row>
    <row r="28" spans="1:7" ht="16.5" customHeight="1">
      <c r="A28" s="130" t="s">
        <v>275</v>
      </c>
      <c r="B28" s="127">
        <v>25000</v>
      </c>
      <c r="C28" s="129"/>
      <c r="D28" s="127"/>
      <c r="E28" s="127"/>
    </row>
    <row r="29" spans="1:7">
      <c r="A29" s="130" t="s">
        <v>276</v>
      </c>
      <c r="B29" s="127">
        <v>5000</v>
      </c>
      <c r="C29" s="129"/>
      <c r="D29" s="127"/>
      <c r="E29" s="127"/>
    </row>
    <row r="30" spans="1:7">
      <c r="A30" s="130"/>
      <c r="B30" s="127"/>
      <c r="C30" s="129">
        <f>B27+B28+B29</f>
        <v>50000</v>
      </c>
      <c r="D30" s="127"/>
      <c r="E30" s="127"/>
    </row>
    <row r="31" spans="1:7">
      <c r="A31" s="130"/>
      <c r="B31" s="127"/>
      <c r="C31" s="129"/>
      <c r="D31" s="127"/>
      <c r="E31" s="127"/>
    </row>
    <row r="32" spans="1:7">
      <c r="A32" s="126" t="s">
        <v>277</v>
      </c>
      <c r="B32" s="127">
        <v>3000</v>
      </c>
      <c r="C32" s="129"/>
      <c r="D32" s="127"/>
      <c r="E32" s="127"/>
    </row>
    <row r="33" spans="1:5" ht="12.95">
      <c r="A33" s="132"/>
      <c r="B33" s="127"/>
      <c r="C33" s="129">
        <f>B32</f>
        <v>3000</v>
      </c>
      <c r="D33" s="127"/>
      <c r="E33" s="127"/>
    </row>
    <row r="34" spans="1:5">
      <c r="A34" s="126" t="s">
        <v>278</v>
      </c>
      <c r="B34" s="127">
        <v>10000</v>
      </c>
      <c r="C34" s="129"/>
      <c r="D34" s="127"/>
      <c r="E34" s="127"/>
    </row>
    <row r="35" spans="1:5" ht="12.95">
      <c r="A35" s="132"/>
      <c r="B35" s="127"/>
      <c r="C35" s="129">
        <f>B34</f>
        <v>10000</v>
      </c>
      <c r="D35" s="127"/>
      <c r="E35" s="127"/>
    </row>
    <row r="36" spans="1:5" ht="12.95">
      <c r="A36" s="126" t="s">
        <v>279</v>
      </c>
      <c r="B36" s="127">
        <v>20000</v>
      </c>
      <c r="C36" s="129"/>
      <c r="D36" s="133"/>
      <c r="E36" s="133"/>
    </row>
    <row r="37" spans="1:5">
      <c r="A37" s="135"/>
      <c r="B37" s="127"/>
      <c r="C37" s="129">
        <f>B36</f>
        <v>20000</v>
      </c>
      <c r="D37" s="127"/>
      <c r="E37" s="127"/>
    </row>
    <row r="38" spans="1:5" ht="12.95">
      <c r="A38" s="126" t="s">
        <v>280</v>
      </c>
      <c r="B38" s="127">
        <v>100000</v>
      </c>
      <c r="C38" s="129"/>
      <c r="D38" s="133"/>
      <c r="E38" s="133"/>
    </row>
    <row r="39" spans="1:5">
      <c r="A39" s="130"/>
      <c r="B39" s="127"/>
      <c r="C39" s="129">
        <f>B38</f>
        <v>100000</v>
      </c>
      <c r="D39" s="127"/>
      <c r="E39" s="127"/>
    </row>
    <row r="40" spans="1:5">
      <c r="A40" s="126" t="s">
        <v>281</v>
      </c>
      <c r="B40" s="127"/>
      <c r="C40" s="129"/>
      <c r="D40" s="127"/>
      <c r="E40" s="127"/>
    </row>
    <row r="41" spans="1:5">
      <c r="A41" s="130" t="s">
        <v>282</v>
      </c>
      <c r="B41" s="127">
        <v>3000</v>
      </c>
      <c r="C41" s="129"/>
      <c r="D41" s="127"/>
      <c r="E41" s="127"/>
    </row>
    <row r="42" spans="1:5">
      <c r="A42" s="130" t="s">
        <v>283</v>
      </c>
      <c r="B42" s="127">
        <v>7000</v>
      </c>
      <c r="C42" s="129"/>
      <c r="D42" s="127"/>
      <c r="E42" s="127"/>
    </row>
    <row r="43" spans="1:5">
      <c r="A43" s="130" t="s">
        <v>284</v>
      </c>
      <c r="B43" s="127">
        <v>6000</v>
      </c>
      <c r="C43" s="129"/>
      <c r="D43" s="127"/>
      <c r="E43" s="127"/>
    </row>
    <row r="44" spans="1:5">
      <c r="A44" s="130" t="s">
        <v>285</v>
      </c>
      <c r="B44" s="127">
        <v>34000</v>
      </c>
      <c r="C44" s="129"/>
      <c r="D44" s="127"/>
      <c r="E44" s="127"/>
    </row>
    <row r="45" spans="1:5">
      <c r="A45" s="130" t="s">
        <v>286</v>
      </c>
      <c r="B45" s="127">
        <v>3000</v>
      </c>
      <c r="C45" s="129"/>
      <c r="D45" s="127"/>
      <c r="E45" s="127"/>
    </row>
    <row r="46" spans="1:5">
      <c r="A46" s="130" t="s">
        <v>287</v>
      </c>
      <c r="B46" s="127">
        <v>3000</v>
      </c>
      <c r="C46" s="129"/>
      <c r="D46" s="127"/>
      <c r="E46" s="127"/>
    </row>
    <row r="47" spans="1:5">
      <c r="A47" s="126"/>
      <c r="B47" s="127"/>
      <c r="C47" s="129">
        <f>SUM(B41:B46)</f>
        <v>56000</v>
      </c>
      <c r="D47" s="127"/>
      <c r="E47" s="127"/>
    </row>
    <row r="48" spans="1:5">
      <c r="A48" s="126" t="s">
        <v>288</v>
      </c>
      <c r="B48" s="127"/>
      <c r="C48" s="129"/>
      <c r="D48" s="127"/>
      <c r="E48" s="127"/>
    </row>
    <row r="49" spans="1:5">
      <c r="A49" s="130" t="s">
        <v>289</v>
      </c>
      <c r="B49" s="127">
        <v>25000</v>
      </c>
      <c r="C49" s="129"/>
      <c r="D49" s="127"/>
      <c r="E49" s="127"/>
    </row>
    <row r="50" spans="1:5">
      <c r="A50" s="130" t="s">
        <v>290</v>
      </c>
      <c r="B50" s="127">
        <v>40000</v>
      </c>
      <c r="C50" s="129"/>
      <c r="D50" s="127"/>
      <c r="E50" s="127"/>
    </row>
    <row r="51" spans="1:5">
      <c r="A51" s="130" t="s">
        <v>291</v>
      </c>
      <c r="B51" s="127">
        <v>3000</v>
      </c>
      <c r="C51" s="129"/>
      <c r="D51" s="127"/>
      <c r="E51" s="127"/>
    </row>
    <row r="52" spans="1:5">
      <c r="A52" s="130" t="s">
        <v>292</v>
      </c>
      <c r="B52" s="127"/>
      <c r="C52" s="129"/>
      <c r="D52" s="127"/>
      <c r="E52" s="127"/>
    </row>
    <row r="53" spans="1:5" ht="12.95">
      <c r="A53" s="132"/>
      <c r="B53" s="127"/>
      <c r="C53" s="129">
        <f>B48+B49+B50+B51+B52</f>
        <v>68000</v>
      </c>
      <c r="D53" s="127"/>
      <c r="E53" s="127"/>
    </row>
    <row r="54" spans="1:5" ht="12.95" thickBot="1">
      <c r="A54" s="136"/>
      <c r="B54" s="137">
        <f>SUM(B4:B53)</f>
        <v>667500</v>
      </c>
      <c r="C54" s="137">
        <f>SUM(C4:C53)</f>
        <v>667500</v>
      </c>
      <c r="D54" s="137"/>
      <c r="E54" s="137">
        <f>SUM(E4:E53)</f>
        <v>667500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D3237-F1C9-4CC0-9C67-90B7B30EDE97}">
  <dimension ref="A1:B53"/>
  <sheetViews>
    <sheetView tabSelected="1" workbookViewId="0">
      <selection activeCell="B6" sqref="B6"/>
    </sheetView>
  </sheetViews>
  <sheetFormatPr defaultColWidth="9.140625" defaultRowHeight="12.6"/>
  <cols>
    <col min="1" max="1" width="79.85546875" customWidth="1"/>
    <col min="2" max="2" width="17.42578125" customWidth="1"/>
  </cols>
  <sheetData>
    <row r="1" spans="1:2" ht="14.45">
      <c r="A1" s="138" t="s">
        <v>293</v>
      </c>
      <c r="B1" t="s">
        <v>294</v>
      </c>
    </row>
    <row r="2" spans="1:2" ht="14.45">
      <c r="A2" s="139" t="s">
        <v>295</v>
      </c>
    </row>
    <row r="3" spans="1:2" ht="14.45">
      <c r="A3" s="140" t="s">
        <v>296</v>
      </c>
    </row>
    <row r="4" spans="1:2" ht="14.45">
      <c r="A4" s="139"/>
    </row>
    <row r="5" spans="1:2" ht="14.45">
      <c r="A5" s="138" t="s">
        <v>297</v>
      </c>
    </row>
    <row r="6" spans="1:2" ht="14.45">
      <c r="A6" s="139" t="s">
        <v>298</v>
      </c>
    </row>
    <row r="7" spans="1:2" ht="14.45">
      <c r="A7" s="139" t="s">
        <v>299</v>
      </c>
    </row>
    <row r="8" spans="1:2" ht="14.45">
      <c r="A8" s="139"/>
    </row>
    <row r="9" spans="1:2" ht="14.45">
      <c r="A9" s="138" t="s">
        <v>300</v>
      </c>
    </row>
    <row r="10" spans="1:2" ht="14.45">
      <c r="A10" s="139" t="s">
        <v>301</v>
      </c>
    </row>
    <row r="11" spans="1:2" ht="14.45">
      <c r="A11" s="139" t="s">
        <v>302</v>
      </c>
    </row>
    <row r="12" spans="1:2" ht="14.45">
      <c r="A12" s="139" t="s">
        <v>303</v>
      </c>
    </row>
    <row r="13" spans="1:2" ht="14.45">
      <c r="A13" s="139"/>
    </row>
    <row r="14" spans="1:2" ht="14.45">
      <c r="A14" s="138" t="s">
        <v>304</v>
      </c>
    </row>
    <row r="15" spans="1:2" ht="14.45">
      <c r="A15" s="139" t="s">
        <v>301</v>
      </c>
    </row>
    <row r="16" spans="1:2" ht="14.45">
      <c r="A16" s="139" t="s">
        <v>305</v>
      </c>
    </row>
    <row r="17" spans="1:1" ht="14.45">
      <c r="A17" s="139"/>
    </row>
    <row r="18" spans="1:1" ht="14.45">
      <c r="A18" s="138" t="s">
        <v>306</v>
      </c>
    </row>
    <row r="19" spans="1:1" ht="14.45">
      <c r="A19" s="139" t="s">
        <v>307</v>
      </c>
    </row>
    <row r="20" spans="1:1" ht="14.45">
      <c r="A20" s="139" t="s">
        <v>308</v>
      </c>
    </row>
    <row r="21" spans="1:1" ht="14.45">
      <c r="A21" s="139"/>
    </row>
    <row r="22" spans="1:1" ht="14.45">
      <c r="A22" s="138" t="s">
        <v>309</v>
      </c>
    </row>
    <row r="23" spans="1:1" ht="14.45">
      <c r="A23" s="139" t="s">
        <v>310</v>
      </c>
    </row>
    <row r="24" spans="1:1" ht="14.45">
      <c r="A24" s="139" t="s">
        <v>311</v>
      </c>
    </row>
    <row r="25" spans="1:1" ht="14.45">
      <c r="A25" s="139"/>
    </row>
    <row r="26" spans="1:1" ht="14.45">
      <c r="A26" s="138" t="s">
        <v>312</v>
      </c>
    </row>
    <row r="27" spans="1:1" ht="14.45">
      <c r="A27" s="139" t="s">
        <v>313</v>
      </c>
    </row>
    <row r="28" spans="1:1" ht="14.45">
      <c r="A28" s="139"/>
    </row>
    <row r="29" spans="1:1" ht="14.45">
      <c r="A29" s="139"/>
    </row>
    <row r="30" spans="1:1" ht="14.45">
      <c r="A30" s="138" t="s">
        <v>314</v>
      </c>
    </row>
    <row r="31" spans="1:1" ht="14.45">
      <c r="A31" s="139" t="s">
        <v>315</v>
      </c>
    </row>
    <row r="32" spans="1:1" ht="14.45">
      <c r="A32" s="139" t="s">
        <v>316</v>
      </c>
    </row>
    <row r="33" spans="1:1" ht="14.45">
      <c r="A33" s="139" t="s">
        <v>317</v>
      </c>
    </row>
    <row r="34" spans="1:1" ht="14.45">
      <c r="A34" s="139"/>
    </row>
    <row r="35" spans="1:1" ht="14.45">
      <c r="A35" s="138" t="s">
        <v>318</v>
      </c>
    </row>
    <row r="36" spans="1:1" ht="14.45">
      <c r="A36" s="139" t="s">
        <v>319</v>
      </c>
    </row>
    <row r="37" spans="1:1" ht="14.45">
      <c r="A37" s="139" t="s">
        <v>320</v>
      </c>
    </row>
    <row r="38" spans="1:1" ht="14.45">
      <c r="A38" s="139"/>
    </row>
    <row r="39" spans="1:1" ht="14.45">
      <c r="A39" s="139"/>
    </row>
    <row r="40" spans="1:1" ht="14.45">
      <c r="A40" s="138" t="s">
        <v>321</v>
      </c>
    </row>
    <row r="41" spans="1:1" ht="14.45">
      <c r="A41" s="139" t="s">
        <v>307</v>
      </c>
    </row>
    <row r="42" spans="1:1" ht="14.45">
      <c r="A42" s="139" t="s">
        <v>322</v>
      </c>
    </row>
    <row r="43" spans="1:1" ht="14.45">
      <c r="A43" s="139"/>
    </row>
    <row r="44" spans="1:1" ht="14.45">
      <c r="A44" s="139"/>
    </row>
    <row r="45" spans="1:1" ht="14.45">
      <c r="A45" s="138" t="s">
        <v>323</v>
      </c>
    </row>
    <row r="46" spans="1:1" ht="14.45">
      <c r="A46" s="139" t="s">
        <v>310</v>
      </c>
    </row>
    <row r="47" spans="1:1" ht="14.45">
      <c r="A47" s="139" t="s">
        <v>324</v>
      </c>
    </row>
    <row r="48" spans="1:1" ht="14.45">
      <c r="A48" s="139" t="s">
        <v>325</v>
      </c>
    </row>
    <row r="49" spans="1:1" ht="14.45">
      <c r="A49" s="139" t="s">
        <v>326</v>
      </c>
    </row>
    <row r="50" spans="1:1" ht="14.45">
      <c r="A50" s="139"/>
    </row>
    <row r="51" spans="1:1" ht="14.45">
      <c r="A51" s="138" t="s">
        <v>327</v>
      </c>
    </row>
    <row r="52" spans="1:1" ht="14.45">
      <c r="A52" s="139" t="s">
        <v>328</v>
      </c>
    </row>
    <row r="53" spans="1:1" ht="14.45">
      <c r="A53" s="13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4AA6CB74CB5C42BABDCBB878A5182C" ma:contentTypeVersion="4" ma:contentTypeDescription="Opprett et nytt dokument." ma:contentTypeScope="" ma:versionID="7b144867f5b8654d1826082561dae1bf">
  <xsd:schema xmlns:xsd="http://www.w3.org/2001/XMLSchema" xmlns:xs="http://www.w3.org/2001/XMLSchema" xmlns:p="http://schemas.microsoft.com/office/2006/metadata/properties" xmlns:ns3="ffbc9b91-186e-445a-83b4-6f6335c62e04" targetNamespace="http://schemas.microsoft.com/office/2006/metadata/properties" ma:root="true" ma:fieldsID="a10a15526503bbd69b2d50561c0db0f0" ns3:_="">
    <xsd:import namespace="ffbc9b91-186e-445a-83b4-6f6335c62e0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c9b91-186e-445a-83b4-6f6335c62e0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E248BA-44E5-4284-A6CA-36AC63E20B36}"/>
</file>

<file path=customXml/itemProps2.xml><?xml version="1.0" encoding="utf-8"?>
<ds:datastoreItem xmlns:ds="http://schemas.openxmlformats.org/officeDocument/2006/customXml" ds:itemID="{68602FD8-FFA3-4598-921C-5F408CCA2BC6}"/>
</file>

<file path=customXml/itemProps3.xml><?xml version="1.0" encoding="utf-8"?>
<ds:datastoreItem xmlns:ds="http://schemas.openxmlformats.org/officeDocument/2006/customXml" ds:itemID="{B47B22EE-1D34-409D-84FB-03311E1726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Etne Kommune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thojac</dc:creator>
  <cp:keywords/>
  <dc:description/>
  <cp:lastModifiedBy/>
  <cp:revision/>
  <dcterms:created xsi:type="dcterms:W3CDTF">2010-04-20T10:17:33Z</dcterms:created>
  <dcterms:modified xsi:type="dcterms:W3CDTF">2026-01-06T05:11:17Z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0x010100FB4AA6CB74CB5C42BABDCBB878A5182C</vt:lpwstr>
  </property>
</Properties>
</file>