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beta\Desktop\"/>
    </mc:Choice>
  </mc:AlternateContent>
  <xr:revisionPtr revIDLastSave="0" documentId="8_{64D29D83-D3AF-4C49-BCAD-E56F5FE40645}" xr6:coauthVersionLast="47" xr6:coauthVersionMax="47" xr10:uidLastSave="{00000000-0000-0000-0000-000000000000}"/>
  <bookViews>
    <workbookView xWindow="-110" yWindow="-110" windowWidth="19420" windowHeight="10300" tabRatio="965" firstSheet="3" activeTab="3" xr2:uid="{00000000-000D-0000-FFFF-FFFF00000000}"/>
  </bookViews>
  <sheets>
    <sheet name="Journal" sheetId="5" r:id="rId1"/>
    <sheet name="Balanse" sheetId="1" r:id="rId2"/>
    <sheet name="Resultatregnskap" sheetId="6" r:id="rId3"/>
    <sheet name="Budsjett" sheetId="27" r:id="rId4"/>
    <sheet name="Årshjul" sheetId="28" r:id="rId5"/>
    <sheet name="Termin A-melding" sheetId="22" r:id="rId6"/>
  </sheets>
  <externalReferences>
    <externalReference r:id="rId7"/>
  </externalReferences>
  <definedNames>
    <definedName name="BudsjettBeløp">[1]Kontoplan!$C$2:$C$10002</definedName>
    <definedName name="BudsjettKontonr">[1]Kontoplan!$A$2:$A$10002</definedName>
    <definedName name="BudsjettÅr">[1]Kontoplan!$D$2:$D$10002</definedName>
    <definedName name="JournalBeløp">[1]Journal!$K$3:$K$20000</definedName>
    <definedName name="JournalKontonr">[1]Journal!$B$3:$B$20000</definedName>
    <definedName name="JournalÅr">[1]Journal!$I$3:$I$20000</definedName>
    <definedName name="Kontoplan">[1]Kontoplan!$A$2:$D$20000</definedName>
    <definedName name="RegnskapsÅr">Resultatregnskap!$A$1</definedName>
    <definedName name="_xlnm.Print_Area" localSheetId="1">Balanse!$A$1:$E$26</definedName>
    <definedName name="_xlnm.Print_Area" localSheetId="0">Journal!$A$1:$T$6</definedName>
    <definedName name="_xlnm.Print_Area" localSheetId="2">Resultatregnskap!$A$1:$G$44</definedName>
    <definedName name="_xlnm.Print_Titles" localSheetId="0">Journal!$1:$5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7" l="1"/>
  <c r="D17" i="6"/>
  <c r="C32" i="27"/>
  <c r="C37" i="27"/>
  <c r="C39" i="27"/>
  <c r="C49" i="27"/>
  <c r="C55" i="27"/>
  <c r="D24" i="6"/>
  <c r="B56" i="27"/>
  <c r="E56" i="27"/>
  <c r="F56" i="27" l="1"/>
  <c r="C22" i="27"/>
  <c r="C21" i="27"/>
  <c r="C41" i="27"/>
  <c r="M5" i="5" l="1"/>
  <c r="N5" i="5"/>
  <c r="O5" i="5"/>
  <c r="P5" i="5"/>
  <c r="Q5" i="5"/>
  <c r="R5" i="5"/>
  <c r="S5" i="5"/>
  <c r="T5" i="5"/>
  <c r="U5" i="5"/>
  <c r="L5" i="5"/>
  <c r="F5" i="5"/>
  <c r="G5" i="5"/>
  <c r="H5" i="5"/>
  <c r="I5" i="5"/>
  <c r="E5" i="5"/>
  <c r="D67" i="5" l="1"/>
  <c r="D68" i="5"/>
  <c r="D69" i="5"/>
  <c r="D70" i="5"/>
  <c r="D71" i="5"/>
  <c r="D72" i="5"/>
  <c r="D73" i="5"/>
  <c r="D74" i="5"/>
  <c r="D75" i="5"/>
  <c r="D76" i="5"/>
  <c r="D77" i="5"/>
  <c r="D78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C9" i="6" l="1"/>
  <c r="E9" i="6" s="1"/>
  <c r="B9" i="6"/>
  <c r="C4" i="1" l="1"/>
  <c r="C5" i="1"/>
  <c r="C9" i="1" l="1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D21" i="6"/>
  <c r="F11" i="6"/>
  <c r="D10" i="6"/>
  <c r="E10" i="6" s="1"/>
  <c r="D8" i="6"/>
  <c r="B10" i="6"/>
  <c r="B8" i="6"/>
  <c r="I4" i="5" s="1"/>
  <c r="D7" i="6"/>
  <c r="B7" i="6"/>
  <c r="G4" i="5" s="1"/>
  <c r="B23" i="6"/>
  <c r="T4" i="5" s="1"/>
  <c r="B19" i="6"/>
  <c r="Q4" i="5" s="1"/>
  <c r="B18" i="6"/>
  <c r="P4" i="5" s="1"/>
  <c r="B17" i="6"/>
  <c r="O4" i="5" s="1"/>
  <c r="B16" i="6"/>
  <c r="N4" i="5" s="1"/>
  <c r="B15" i="6"/>
  <c r="M4" i="5" s="1"/>
  <c r="B14" i="6"/>
  <c r="L4" i="5" s="1"/>
  <c r="B22" i="6"/>
  <c r="S4" i="5" s="1"/>
  <c r="B21" i="6"/>
  <c r="R4" i="5" s="1"/>
  <c r="B20" i="6"/>
  <c r="U4" i="5" s="1"/>
  <c r="D19" i="6"/>
  <c r="D14" i="6"/>
  <c r="D15" i="6"/>
  <c r="D23" i="6"/>
  <c r="D22" i="6"/>
  <c r="C35" i="27"/>
  <c r="D16" i="6" s="1"/>
  <c r="D18" i="6" l="1"/>
  <c r="C56" i="27"/>
  <c r="D20" i="6"/>
  <c r="D11" i="6"/>
  <c r="D25" i="6" l="1"/>
  <c r="F25" i="6"/>
  <c r="F27" i="6" l="1"/>
  <c r="C14" i="1"/>
  <c r="E26" i="22" l="1"/>
  <c r="I14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I19" i="22"/>
  <c r="I18" i="22"/>
  <c r="I17" i="22"/>
  <c r="I16" i="22"/>
  <c r="I15" i="22"/>
  <c r="I13" i="22"/>
  <c r="I12" i="22"/>
  <c r="I11" i="22"/>
  <c r="I10" i="22"/>
  <c r="D19" i="22"/>
  <c r="D18" i="22"/>
  <c r="D17" i="22"/>
  <c r="D16" i="22"/>
  <c r="D15" i="22"/>
  <c r="D13" i="22"/>
  <c r="D12" i="22"/>
  <c r="D11" i="22"/>
  <c r="D10" i="22"/>
  <c r="I9" i="22"/>
  <c r="D9" i="22"/>
  <c r="D8" i="22"/>
  <c r="C20" i="6"/>
  <c r="H11" i="6"/>
  <c r="H25" i="6"/>
  <c r="G25" i="6"/>
  <c r="G11" i="6"/>
  <c r="E9" i="1"/>
  <c r="C16" i="1" l="1"/>
  <c r="C16" i="6"/>
  <c r="E16" i="6" s="1"/>
  <c r="C18" i="6"/>
  <c r="E18" i="6" s="1"/>
  <c r="C21" i="6"/>
  <c r="E21" i="6" s="1"/>
  <c r="C14" i="6"/>
  <c r="C22" i="6"/>
  <c r="E22" i="6" s="1"/>
  <c r="E20" i="6"/>
  <c r="C19" i="6"/>
  <c r="E19" i="6" s="1"/>
  <c r="C15" i="6"/>
  <c r="E15" i="6" s="1"/>
  <c r="C23" i="6"/>
  <c r="E23" i="6" s="1"/>
  <c r="C17" i="6"/>
  <c r="E17" i="6" s="1"/>
  <c r="C7" i="6"/>
  <c r="E7" i="6" s="1"/>
  <c r="C8" i="6"/>
  <c r="E8" i="6" s="1"/>
  <c r="G27" i="6"/>
  <c r="E17" i="1" s="1"/>
  <c r="E18" i="1" s="1"/>
  <c r="E12" i="1" s="1"/>
  <c r="E14" i="1" s="1"/>
  <c r="C26" i="22"/>
  <c r="C6" i="1"/>
  <c r="D14" i="22"/>
  <c r="D26" i="22" s="1"/>
  <c r="C7" i="1"/>
  <c r="H27" i="6"/>
  <c r="H13" i="22"/>
  <c r="H17" i="22"/>
  <c r="H10" i="22"/>
  <c r="H18" i="22"/>
  <c r="H19" i="22"/>
  <c r="H16" i="22"/>
  <c r="H12" i="22"/>
  <c r="H15" i="22"/>
  <c r="H11" i="22"/>
  <c r="D27" i="6"/>
  <c r="G26" i="22"/>
  <c r="E11" i="6" l="1"/>
  <c r="C11" i="6"/>
  <c r="C25" i="6"/>
  <c r="E25" i="6" s="1"/>
  <c r="E14" i="6"/>
  <c r="H14" i="22"/>
  <c r="H26" i="22" s="1"/>
  <c r="D9" i="1"/>
  <c r="D18" i="1" l="1"/>
  <c r="C27" i="6" l="1"/>
  <c r="C17" i="1" l="1"/>
  <c r="C18" i="1" s="1"/>
  <c r="E27" i="6"/>
</calcChain>
</file>

<file path=xl/sharedStrings.xml><?xml version="1.0" encoding="utf-8"?>
<sst xmlns="http://schemas.openxmlformats.org/spreadsheetml/2006/main" count="165" uniqueCount="148">
  <si>
    <t>Fagforbundet Vindafjord, Avd. 497</t>
  </si>
  <si>
    <t>Eiendeler:</t>
  </si>
  <si>
    <t>TIL KVEN?</t>
  </si>
  <si>
    <t>Inntekter:</t>
  </si>
  <si>
    <t>GJLEDER Kva</t>
  </si>
  <si>
    <t>Utgifter:</t>
  </si>
  <si>
    <t>REGNSKAPSÅR: 2024</t>
  </si>
  <si>
    <t>Beløp</t>
  </si>
  <si>
    <t>Dato</t>
  </si>
  <si>
    <t>Bilag</t>
  </si>
  <si>
    <t>Tekst</t>
  </si>
  <si>
    <t>Drift</t>
  </si>
  <si>
    <t>Sparekt.</t>
  </si>
  <si>
    <t>Andre inteketer</t>
  </si>
  <si>
    <t>Saldo:</t>
  </si>
  <si>
    <t>IB</t>
  </si>
  <si>
    <t>Kontr.</t>
  </si>
  <si>
    <t>Org.nr.975 457 249</t>
  </si>
  <si>
    <t>Balanse pr. dato</t>
  </si>
  <si>
    <t>Konto</t>
  </si>
  <si>
    <t>2023</t>
  </si>
  <si>
    <t>Driftskonto           3543 15 01552</t>
  </si>
  <si>
    <t>Sparekonto           3543 65 15497</t>
  </si>
  <si>
    <t>Pensjonistkonto 3543 13 21864</t>
  </si>
  <si>
    <t>Skattetrekk           3543 13 13950</t>
  </si>
  <si>
    <t>Sum eiendeler</t>
  </si>
  <si>
    <t>Egenkapital</t>
  </si>
  <si>
    <t>Sum gjeld og eigenkapital</t>
  </si>
  <si>
    <t>Eigenkapital pr. 01.01</t>
  </si>
  <si>
    <t>Resultat pr. dato</t>
  </si>
  <si>
    <t>Eigenkapital pr.dato</t>
  </si>
  <si>
    <t>Fagforbundet</t>
  </si>
  <si>
    <t>Resultatrekneskap pr.dato</t>
  </si>
  <si>
    <t>Forslag</t>
  </si>
  <si>
    <t>Budsjett 2025</t>
  </si>
  <si>
    <t>Avvik +/-</t>
  </si>
  <si>
    <t>Budsj.2013</t>
  </si>
  <si>
    <t>Inntekter</t>
  </si>
  <si>
    <t>Sum inntekter</t>
  </si>
  <si>
    <t>Utgifter</t>
  </si>
  <si>
    <t>Arb-g-avg</t>
  </si>
  <si>
    <t>Sum utgifter</t>
  </si>
  <si>
    <t>Resultat</t>
  </si>
  <si>
    <t>BUDSJETT 2025</t>
  </si>
  <si>
    <t>Sammen-slått</t>
  </si>
  <si>
    <t>Honorar</t>
  </si>
  <si>
    <t>Kontingent</t>
  </si>
  <si>
    <t>Leiar</t>
  </si>
  <si>
    <t xml:space="preserve">Gave </t>
  </si>
  <si>
    <t>Nestleiar</t>
  </si>
  <si>
    <t>Renter</t>
  </si>
  <si>
    <t>Opplær.ans.</t>
  </si>
  <si>
    <t>Egenandel</t>
  </si>
  <si>
    <t>Kasserar</t>
  </si>
  <si>
    <t>Oppsparte midler</t>
  </si>
  <si>
    <t>Leiar SHS</t>
  </si>
  <si>
    <t>Leiar SKKO</t>
  </si>
  <si>
    <t>Leiar SST</t>
  </si>
  <si>
    <t>Leiar SKA</t>
  </si>
  <si>
    <t>Ungdomstv.</t>
  </si>
  <si>
    <t>Pensjonisttv.</t>
  </si>
  <si>
    <t xml:space="preserve">Styremedlem </t>
  </si>
  <si>
    <t>Sekretær</t>
  </si>
  <si>
    <t>Fane2</t>
  </si>
  <si>
    <t>Revisor 2 stk a 750 kr</t>
  </si>
  <si>
    <t>Møter</t>
  </si>
  <si>
    <t>Styremøter/møter</t>
  </si>
  <si>
    <t>PTV-arbeid</t>
  </si>
  <si>
    <t>Storsamling</t>
  </si>
  <si>
    <t>Årsmøte</t>
  </si>
  <si>
    <t>Arr for tillitsvalgte</t>
  </si>
  <si>
    <t>Medlemsarr.</t>
  </si>
  <si>
    <t>Forbundsveker</t>
  </si>
  <si>
    <t>Medlemspleie/verving/jul/påske</t>
  </si>
  <si>
    <t>Val</t>
  </si>
  <si>
    <t>Bilgodtgjering</t>
  </si>
  <si>
    <t>Blomster/gaver</t>
  </si>
  <si>
    <t>sos/ tve aksjon</t>
  </si>
  <si>
    <t>Kontingent medl.</t>
  </si>
  <si>
    <t>Kurs</t>
  </si>
  <si>
    <t>Adminsitrasjon</t>
  </si>
  <si>
    <t>Kontorrekvisita</t>
  </si>
  <si>
    <t>KLAR</t>
  </si>
  <si>
    <t>ORG</t>
  </si>
  <si>
    <t>nettbrett</t>
  </si>
  <si>
    <t>Uforutsette utgifter</t>
  </si>
  <si>
    <t>Husleige røde kors</t>
  </si>
  <si>
    <t>Seksjonsarbeid</t>
  </si>
  <si>
    <t>Seksjonane</t>
  </si>
  <si>
    <t>Pensjonist</t>
  </si>
  <si>
    <t>Ungdom</t>
  </si>
  <si>
    <t>Blåtur</t>
  </si>
  <si>
    <r>
      <t>Januar</t>
    </r>
    <r>
      <rPr>
        <sz val="11"/>
        <rFont val="Calibri"/>
        <family val="2"/>
      </rPr>
      <t> </t>
    </r>
  </si>
  <si>
    <t>Ansvarlig</t>
  </si>
  <si>
    <t> Avholde årsmøte </t>
  </si>
  <si>
    <t>Sette inn annonse Grannar, legge protokoll på hjemmesiden samt publisere på Facebook </t>
  </si>
  <si>
    <r>
      <t>Februar</t>
    </r>
    <r>
      <rPr>
        <sz val="11"/>
        <rFont val="Calibri"/>
        <family val="2"/>
      </rPr>
      <t> </t>
    </r>
  </si>
  <si>
    <t>Behandle handlingsplan </t>
  </si>
  <si>
    <t>Forberede mulig streik </t>
  </si>
  <si>
    <r>
      <t>Mars</t>
    </r>
    <r>
      <rPr>
        <sz val="11"/>
        <rFont val="Calibri"/>
        <family val="2"/>
      </rPr>
      <t> </t>
    </r>
  </si>
  <si>
    <t>Organisere og forberede sommerfest/medlemstur i august. </t>
  </si>
  <si>
    <t>Påmelding og forberedelser til sommerfestival ungdom. </t>
  </si>
  <si>
    <t>Barehagedagen</t>
  </si>
  <si>
    <r>
      <t>April</t>
    </r>
    <r>
      <rPr>
        <sz val="11"/>
        <rFont val="Calibri"/>
        <family val="2"/>
      </rPr>
      <t> </t>
    </r>
  </si>
  <si>
    <t>Planlegge styreseminar i oktober? </t>
  </si>
  <si>
    <r>
      <t>Mai</t>
    </r>
    <r>
      <rPr>
        <sz val="11"/>
        <rFont val="Calibri"/>
        <family val="2"/>
      </rPr>
      <t> </t>
    </r>
  </si>
  <si>
    <t>Forberede forbundsuke </t>
  </si>
  <si>
    <t>Fortsette med sommerfest/medlemstur i august – samt invitasjon og påmelding. </t>
  </si>
  <si>
    <r>
      <t>Juni</t>
    </r>
    <r>
      <rPr>
        <sz val="11"/>
        <rFont val="Calibri"/>
        <family val="2"/>
      </rPr>
      <t> </t>
    </r>
  </si>
  <si>
    <t>Forbundsuke </t>
  </si>
  <si>
    <t>Påmelding og betaling for medlemsfest/tur. </t>
  </si>
  <si>
    <r>
      <t>Juli</t>
    </r>
    <r>
      <rPr>
        <sz val="11"/>
        <rFont val="Calibri"/>
        <family val="2"/>
      </rPr>
      <t> </t>
    </r>
  </si>
  <si>
    <t>Ferie </t>
  </si>
  <si>
    <r>
      <t>August</t>
    </r>
    <r>
      <rPr>
        <sz val="11"/>
        <rFont val="Calibri"/>
        <family val="2"/>
      </rPr>
      <t> </t>
    </r>
  </si>
  <si>
    <t> Arrangere sommerfest/medlemstur </t>
  </si>
  <si>
    <t>Valgkamp - når valg. </t>
  </si>
  <si>
    <t>Oppdatere retningslinjene i  Vindafjord</t>
  </si>
  <si>
    <r>
      <t>September</t>
    </r>
    <r>
      <rPr>
        <sz val="11"/>
        <rFont val="Calibri"/>
        <family val="2"/>
      </rPr>
      <t> </t>
    </r>
  </si>
  <si>
    <t>Svare på tariffdebatten (HTV  PTV?) </t>
  </si>
  <si>
    <t>Planlegge styreseminar i april? </t>
  </si>
  <si>
    <r>
      <t>Oktober</t>
    </r>
    <r>
      <rPr>
        <sz val="11"/>
        <rFont val="Calibri"/>
        <family val="2"/>
      </rPr>
      <t> </t>
    </r>
  </si>
  <si>
    <t>Styreseminar? </t>
  </si>
  <si>
    <r>
      <t>November</t>
    </r>
    <r>
      <rPr>
        <sz val="11"/>
        <rFont val="Calibri"/>
        <family val="2"/>
      </rPr>
      <t> </t>
    </r>
  </si>
  <si>
    <t>Forberede årsmøtet - finne dato og booke plass. </t>
  </si>
  <si>
    <t>Styreseminar i april? Sted, dato og tema </t>
  </si>
  <si>
    <t>Leder og kasserer har budsjettmøte. </t>
  </si>
  <si>
    <r>
      <t>Desember</t>
    </r>
    <r>
      <rPr>
        <sz val="11"/>
        <rFont val="Calibri"/>
        <family val="2"/>
      </rPr>
      <t> </t>
    </r>
  </si>
  <si>
    <t>Forberede årsmøtet </t>
  </si>
  <si>
    <t>KM-godtgjørelse som tas med i periode 12/2019</t>
  </si>
  <si>
    <t>A-melding 2</t>
  </si>
  <si>
    <t>KM godtgj.</t>
  </si>
  <si>
    <t>Antall</t>
  </si>
  <si>
    <t>Ant.m/pass</t>
  </si>
  <si>
    <t>Ant. Pass.</t>
  </si>
  <si>
    <t>Sum</t>
  </si>
  <si>
    <t>Sum km</t>
  </si>
  <si>
    <t>Pers.nr.</t>
  </si>
  <si>
    <t>Elisab.Sævareid</t>
  </si>
  <si>
    <t>Eva Grindheim</t>
  </si>
  <si>
    <t>Bente Enge</t>
  </si>
  <si>
    <t>Bjørg Sonja Frafjord</t>
  </si>
  <si>
    <t>Inger-Karin Myklebust</t>
  </si>
  <si>
    <t>Marianne G.Tjelmeland</t>
  </si>
  <si>
    <t>Annbj.Flåte *</t>
  </si>
  <si>
    <t>A-melding 12/2018</t>
  </si>
  <si>
    <t>Sum iflg.journal</t>
  </si>
  <si>
    <t>Diff.1</t>
  </si>
  <si>
    <t>Sum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</si>
</sst>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-* #,##0.00\ _k_r_-;\-* #,##0.00\ _k_r_-;_-* &quot;-&quot;??\ _k_r_-;_-@_-"/>
    <numFmt numFmtId="166" formatCode="_(* #,##0_);_(* \(#,##0\);_(* &quot;-&quot;_);_(@_)"/>
    <numFmt numFmtId="167" formatCode="0.00_);[Red]\(0.00\)"/>
    <numFmt numFmtId="168" formatCode="#,##0.00;[Red]#,##0.00"/>
    <numFmt numFmtId="169" formatCode="0.0_);[Red]\(0.0\)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12"/>
      <name val="Calibri"/>
      <family val="2"/>
    </font>
    <font>
      <sz val="10"/>
      <color indexed="1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u/>
      <sz val="11"/>
      <color indexed="8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u/>
      <sz val="10"/>
      <color theme="3"/>
      <name val="Calibri"/>
      <family val="2"/>
    </font>
    <font>
      <u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1"/>
      <color theme="3"/>
      <name val="Arial"/>
      <family val="2"/>
    </font>
    <font>
      <b/>
      <u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64">
    <xf numFmtId="0" fontId="0" fillId="0" borderId="0" xfId="0"/>
    <xf numFmtId="0" fontId="2" fillId="0" borderId="0" xfId="37"/>
    <xf numFmtId="164" fontId="2" fillId="0" borderId="0" xfId="37" applyNumberFormat="1"/>
    <xf numFmtId="4" fontId="19" fillId="0" borderId="0" xfId="0" applyNumberFormat="1" applyFont="1"/>
    <xf numFmtId="0" fontId="21" fillId="0" borderId="0" xfId="0" applyFont="1"/>
    <xf numFmtId="0" fontId="0" fillId="24" borderId="0" xfId="0" applyFill="1"/>
    <xf numFmtId="0" fontId="2" fillId="0" borderId="0" xfId="37" applyAlignment="1">
      <alignment horizontal="center"/>
    </xf>
    <xf numFmtId="0" fontId="22" fillId="0" borderId="0" xfId="0" applyFont="1"/>
    <xf numFmtId="0" fontId="22" fillId="2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26" borderId="0" xfId="0" applyFill="1"/>
    <xf numFmtId="0" fontId="26" fillId="0" borderId="0" xfId="37" applyFont="1"/>
    <xf numFmtId="0" fontId="27" fillId="0" borderId="0" xfId="0" applyFont="1" applyAlignment="1">
      <alignment horizontal="center"/>
    </xf>
    <xf numFmtId="0" fontId="27" fillId="0" borderId="0" xfId="0" applyFont="1"/>
    <xf numFmtId="167" fontId="0" fillId="0" borderId="10" xfId="0" applyNumberFormat="1" applyBorder="1"/>
    <xf numFmtId="167" fontId="0" fillId="27" borderId="0" xfId="0" applyNumberFormat="1" applyFill="1"/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29" fillId="0" borderId="0" xfId="0" applyFont="1"/>
    <xf numFmtId="0" fontId="28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1" fillId="0" borderId="11" xfId="0" applyFont="1" applyBorder="1"/>
    <xf numFmtId="0" fontId="21" fillId="26" borderId="0" xfId="0" applyFont="1" applyFill="1"/>
    <xf numFmtId="0" fontId="21" fillId="24" borderId="0" xfId="0" applyFont="1" applyFill="1"/>
    <xf numFmtId="0" fontId="21" fillId="28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25" fillId="0" borderId="11" xfId="0" applyFont="1" applyBorder="1"/>
    <xf numFmtId="0" fontId="30" fillId="0" borderId="11" xfId="0" applyFont="1" applyBorder="1"/>
    <xf numFmtId="0" fontId="0" fillId="0" borderId="11" xfId="0" applyBorder="1"/>
    <xf numFmtId="0" fontId="25" fillId="0" borderId="12" xfId="0" applyFont="1" applyBorder="1"/>
    <xf numFmtId="0" fontId="0" fillId="24" borderId="11" xfId="0" applyFill="1" applyBorder="1" applyAlignment="1">
      <alignment horizontal="left"/>
    </xf>
    <xf numFmtId="0" fontId="24" fillId="0" borderId="12" xfId="0" applyFont="1" applyBorder="1"/>
    <xf numFmtId="0" fontId="0" fillId="28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8" borderId="11" xfId="0" applyFill="1" applyBorder="1"/>
    <xf numFmtId="0" fontId="0" fillId="26" borderId="11" xfId="0" applyFill="1" applyBorder="1"/>
    <xf numFmtId="0" fontId="21" fillId="28" borderId="13" xfId="0" applyFont="1" applyFill="1" applyBorder="1"/>
    <xf numFmtId="2" fontId="2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9" fillId="0" borderId="11" xfId="0" applyFont="1" applyBorder="1"/>
    <xf numFmtId="0" fontId="0" fillId="25" borderId="14" xfId="0" applyFill="1" applyBorder="1" applyAlignment="1">
      <alignment horizontal="left"/>
    </xf>
    <xf numFmtId="0" fontId="0" fillId="0" borderId="11" xfId="0" applyBorder="1" applyProtection="1">
      <protection locked="0"/>
    </xf>
    <xf numFmtId="167" fontId="0" fillId="0" borderId="11" xfId="0" applyNumberFormat="1" applyBorder="1" applyProtection="1">
      <protection locked="0"/>
    </xf>
    <xf numFmtId="166" fontId="0" fillId="0" borderId="11" xfId="0" applyNumberFormat="1" applyBorder="1"/>
    <xf numFmtId="0" fontId="21" fillId="0" borderId="0" xfId="0" applyFont="1" applyAlignment="1">
      <alignment horizontal="left"/>
    </xf>
    <xf numFmtId="0" fontId="0" fillId="25" borderId="0" xfId="0" applyFill="1"/>
    <xf numFmtId="0" fontId="23" fillId="0" borderId="0" xfId="0" applyFont="1" applyProtection="1">
      <protection locked="0"/>
    </xf>
    <xf numFmtId="2" fontId="34" fillId="0" borderId="0" xfId="0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0" fontId="23" fillId="28" borderId="11" xfId="0" applyFont="1" applyFill="1" applyBorder="1" applyAlignment="1">
      <alignment horizontal="center"/>
    </xf>
    <xf numFmtId="3" fontId="17" fillId="28" borderId="11" xfId="37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2" fillId="28" borderId="11" xfId="0" applyFont="1" applyFill="1" applyBorder="1" applyAlignment="1">
      <alignment horizontal="center"/>
    </xf>
    <xf numFmtId="4" fontId="22" fillId="28" borderId="11" xfId="0" applyNumberFormat="1" applyFont="1" applyFill="1" applyBorder="1"/>
    <xf numFmtId="0" fontId="22" fillId="28" borderId="11" xfId="0" applyFont="1" applyFill="1" applyBorder="1"/>
    <xf numFmtId="4" fontId="28" fillId="28" borderId="11" xfId="42" applyNumberFormat="1" applyFont="1" applyFill="1" applyBorder="1"/>
    <xf numFmtId="4" fontId="2" fillId="28" borderId="11" xfId="37" applyNumberFormat="1" applyFill="1" applyBorder="1"/>
    <xf numFmtId="4" fontId="2" fillId="28" borderId="11" xfId="42" applyNumberFormat="1" applyFont="1" applyFill="1" applyBorder="1"/>
    <xf numFmtId="4" fontId="28" fillId="28" borderId="11" xfId="0" applyNumberFormat="1" applyFont="1" applyFill="1" applyBorder="1"/>
    <xf numFmtId="169" fontId="0" fillId="0" borderId="11" xfId="0" applyNumberFormat="1" applyBorder="1"/>
    <xf numFmtId="0" fontId="35" fillId="0" borderId="11" xfId="0" applyFont="1" applyBorder="1"/>
    <xf numFmtId="4" fontId="35" fillId="0" borderId="11" xfId="0" applyNumberFormat="1" applyFont="1" applyBorder="1"/>
    <xf numFmtId="0" fontId="36" fillId="0" borderId="11" xfId="0" applyFont="1" applyBorder="1"/>
    <xf numFmtId="0" fontId="0" fillId="29" borderId="0" xfId="0" applyFill="1"/>
    <xf numFmtId="1" fontId="0" fillId="0" borderId="11" xfId="0" applyNumberFormat="1" applyBorder="1"/>
    <xf numFmtId="22" fontId="0" fillId="0" borderId="0" xfId="0" applyNumberFormat="1" applyProtection="1">
      <protection locked="0"/>
    </xf>
    <xf numFmtId="0" fontId="37" fillId="29" borderId="0" xfId="0" applyFont="1" applyFill="1"/>
    <xf numFmtId="0" fontId="32" fillId="29" borderId="0" xfId="37" applyFont="1" applyFill="1"/>
    <xf numFmtId="1" fontId="19" fillId="0" borderId="11" xfId="0" applyNumberFormat="1" applyFont="1" applyBorder="1"/>
    <xf numFmtId="0" fontId="0" fillId="30" borderId="0" xfId="0" applyFill="1"/>
    <xf numFmtId="0" fontId="0" fillId="30" borderId="11" xfId="0" applyFill="1" applyBorder="1"/>
    <xf numFmtId="0" fontId="0" fillId="0" borderId="14" xfId="0" applyBorder="1"/>
    <xf numFmtId="49" fontId="0" fillId="0" borderId="11" xfId="0" applyNumberFormat="1" applyBorder="1"/>
    <xf numFmtId="1" fontId="21" fillId="0" borderId="11" xfId="0" applyNumberFormat="1" applyFont="1" applyBorder="1"/>
    <xf numFmtId="49" fontId="19" fillId="0" borderId="11" xfId="0" applyNumberFormat="1" applyFont="1" applyBorder="1"/>
    <xf numFmtId="0" fontId="38" fillId="0" borderId="0" xfId="0" applyFont="1" applyProtection="1">
      <protection locked="0"/>
    </xf>
    <xf numFmtId="0" fontId="39" fillId="0" borderId="11" xfId="0" applyFont="1" applyBorder="1" applyAlignment="1">
      <alignment horizontal="center"/>
    </xf>
    <xf numFmtId="0" fontId="39" fillId="0" borderId="11" xfId="0" applyFont="1" applyBorder="1"/>
    <xf numFmtId="0" fontId="38" fillId="31" borderId="11" xfId="0" applyFont="1" applyFill="1" applyBorder="1" applyAlignment="1">
      <alignment horizontal="center"/>
    </xf>
    <xf numFmtId="0" fontId="40" fillId="0" borderId="11" xfId="0" applyFont="1" applyBorder="1"/>
    <xf numFmtId="4" fontId="39" fillId="0" borderId="11" xfId="0" applyNumberFormat="1" applyFont="1" applyBorder="1"/>
    <xf numFmtId="4" fontId="39" fillId="25" borderId="11" xfId="0" applyNumberFormat="1" applyFont="1" applyFill="1" applyBorder="1"/>
    <xf numFmtId="0" fontId="41" fillId="0" borderId="0" xfId="0" applyFont="1" applyAlignment="1">
      <alignment horizontal="center"/>
    </xf>
    <xf numFmtId="0" fontId="41" fillId="0" borderId="0" xfId="0" applyFont="1"/>
    <xf numFmtId="0" fontId="40" fillId="0" borderId="0" xfId="0" applyFont="1"/>
    <xf numFmtId="0" fontId="39" fillId="0" borderId="0" xfId="0" applyFont="1" applyProtection="1">
      <protection locked="0"/>
    </xf>
    <xf numFmtId="2" fontId="42" fillId="0" borderId="0" xfId="0" applyNumberFormat="1" applyFont="1" applyProtection="1">
      <protection locked="0"/>
    </xf>
    <xf numFmtId="2" fontId="39" fillId="0" borderId="0" xfId="0" applyNumberFormat="1" applyFont="1" applyProtection="1">
      <protection locked="0"/>
    </xf>
    <xf numFmtId="2" fontId="38" fillId="0" borderId="0" xfId="0" applyNumberFormat="1" applyFont="1" applyProtection="1">
      <protection locked="0"/>
    </xf>
    <xf numFmtId="0" fontId="43" fillId="0" borderId="0" xfId="37" applyFont="1"/>
    <xf numFmtId="0" fontId="43" fillId="29" borderId="0" xfId="37" applyFont="1" applyFill="1"/>
    <xf numFmtId="0" fontId="44" fillId="0" borderId="0" xfId="37" applyFont="1" applyProtection="1">
      <protection locked="0"/>
    </xf>
    <xf numFmtId="0" fontId="44" fillId="0" borderId="0" xfId="37" applyFont="1" applyAlignment="1">
      <alignment horizontal="right"/>
    </xf>
    <xf numFmtId="0" fontId="45" fillId="0" borderId="11" xfId="37" applyFont="1" applyBorder="1" applyAlignment="1">
      <alignment horizontal="center"/>
    </xf>
    <xf numFmtId="0" fontId="45" fillId="0" borderId="11" xfId="37" applyFont="1" applyBorder="1"/>
    <xf numFmtId="0" fontId="45" fillId="0" borderId="11" xfId="0" applyFont="1" applyBorder="1"/>
    <xf numFmtId="0" fontId="45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23" fillId="0" borderId="11" xfId="0" applyFont="1" applyBorder="1"/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1" xfId="0" applyFont="1" applyBorder="1"/>
    <xf numFmtId="4" fontId="22" fillId="0" borderId="11" xfId="0" applyNumberFormat="1" applyFont="1" applyBorder="1"/>
    <xf numFmtId="0" fontId="22" fillId="29" borderId="11" xfId="0" applyFont="1" applyFill="1" applyBorder="1"/>
    <xf numFmtId="4" fontId="23" fillId="0" borderId="11" xfId="0" applyNumberFormat="1" applyFont="1" applyBorder="1"/>
    <xf numFmtId="0" fontId="19" fillId="0" borderId="11" xfId="0" applyFont="1" applyBorder="1" applyAlignment="1">
      <alignment horizontal="center"/>
    </xf>
    <xf numFmtId="4" fontId="22" fillId="29" borderId="11" xfId="0" applyNumberFormat="1" applyFont="1" applyFill="1" applyBorder="1"/>
    <xf numFmtId="4" fontId="23" fillId="25" borderId="11" xfId="0" applyNumberFormat="1" applyFont="1" applyFill="1" applyBorder="1"/>
    <xf numFmtId="168" fontId="22" fillId="0" borderId="11" xfId="0" applyNumberFormat="1" applyFont="1" applyBorder="1"/>
    <xf numFmtId="168" fontId="23" fillId="0" borderId="11" xfId="0" applyNumberFormat="1" applyFont="1" applyBorder="1"/>
    <xf numFmtId="4" fontId="33" fillId="29" borderId="11" xfId="42" applyNumberFormat="1" applyFont="1" applyFill="1" applyBorder="1"/>
    <xf numFmtId="4" fontId="28" fillId="29" borderId="11" xfId="42" applyNumberFormat="1" applyFont="1" applyFill="1" applyBorder="1"/>
    <xf numFmtId="4" fontId="28" fillId="29" borderId="11" xfId="37" applyNumberFormat="1" applyFont="1" applyFill="1" applyBorder="1"/>
    <xf numFmtId="4" fontId="33" fillId="29" borderId="11" xfId="0" applyNumberFormat="1" applyFont="1" applyFill="1" applyBorder="1"/>
    <xf numFmtId="0" fontId="28" fillId="0" borderId="11" xfId="37" applyFont="1" applyBorder="1" applyAlignment="1">
      <alignment horizontal="center"/>
    </xf>
    <xf numFmtId="0" fontId="28" fillId="0" borderId="11" xfId="37" applyFont="1" applyBorder="1"/>
    <xf numFmtId="0" fontId="33" fillId="0" borderId="11" xfId="37" applyFont="1" applyBorder="1" applyAlignment="1">
      <alignment horizontal="center"/>
    </xf>
    <xf numFmtId="0" fontId="33" fillId="29" borderId="11" xfId="37" applyFont="1" applyFill="1" applyBorder="1"/>
    <xf numFmtId="0" fontId="28" fillId="0" borderId="11" xfId="37" applyFont="1" applyBorder="1" applyProtection="1">
      <protection locked="0"/>
    </xf>
    <xf numFmtId="49" fontId="44" fillId="31" borderId="11" xfId="37" applyNumberFormat="1" applyFont="1" applyFill="1" applyBorder="1" applyAlignment="1">
      <alignment horizontal="right"/>
    </xf>
    <xf numFmtId="0" fontId="23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2" fontId="47" fillId="0" borderId="0" xfId="0" applyNumberFormat="1" applyFont="1" applyProtection="1">
      <protection locked="0"/>
    </xf>
    <xf numFmtId="168" fontId="33" fillId="29" borderId="11" xfId="0" applyNumberFormat="1" applyFont="1" applyFill="1" applyBorder="1"/>
    <xf numFmtId="4" fontId="28" fillId="0" borderId="11" xfId="37" applyNumberFormat="1" applyFont="1" applyBorder="1"/>
    <xf numFmtId="4" fontId="28" fillId="0" borderId="11" xfId="37" applyNumberFormat="1" applyFont="1" applyBorder="1" applyProtection="1">
      <protection locked="0"/>
    </xf>
    <xf numFmtId="0" fontId="48" fillId="0" borderId="16" xfId="0" applyFont="1" applyBorder="1"/>
    <xf numFmtId="0" fontId="49" fillId="0" borderId="17" xfId="0" applyFont="1" applyBorder="1"/>
    <xf numFmtId="0" fontId="50" fillId="0" borderId="17" xfId="0" applyFont="1" applyBorder="1"/>
    <xf numFmtId="0" fontId="51" fillId="27" borderId="18" xfId="0" applyFont="1" applyFill="1" applyBorder="1"/>
    <xf numFmtId="0" fontId="52" fillId="27" borderId="11" xfId="0" applyFont="1" applyFill="1" applyBorder="1"/>
    <xf numFmtId="0" fontId="53" fillId="27" borderId="11" xfId="0" applyFont="1" applyFill="1" applyBorder="1" applyAlignment="1">
      <alignment wrapText="1"/>
    </xf>
    <xf numFmtId="0" fontId="51" fillId="27" borderId="11" xfId="0" applyFont="1" applyFill="1" applyBorder="1"/>
    <xf numFmtId="0" fontId="48" fillId="0" borderId="18" xfId="0" applyFont="1" applyBorder="1"/>
    <xf numFmtId="0" fontId="49" fillId="0" borderId="11" xfId="0" applyFont="1" applyBorder="1"/>
    <xf numFmtId="0" fontId="54" fillId="0" borderId="11" xfId="0" applyFont="1" applyBorder="1"/>
    <xf numFmtId="0" fontId="48" fillId="0" borderId="11" xfId="0" applyFont="1" applyBorder="1"/>
    <xf numFmtId="0" fontId="49" fillId="0" borderId="18" xfId="0" applyFont="1" applyBorder="1"/>
    <xf numFmtId="0" fontId="55" fillId="0" borderId="18" xfId="0" applyFont="1" applyBorder="1"/>
    <xf numFmtId="0" fontId="50" fillId="0" borderId="18" xfId="0" applyFont="1" applyBorder="1"/>
    <xf numFmtId="0" fontId="50" fillId="0" borderId="11" xfId="0" applyFont="1" applyBorder="1"/>
    <xf numFmtId="0" fontId="56" fillId="0" borderId="0" xfId="0" applyFont="1"/>
    <xf numFmtId="0" fontId="54" fillId="0" borderId="18" xfId="0" applyFont="1" applyBorder="1"/>
    <xf numFmtId="0" fontId="49" fillId="0" borderId="19" xfId="0" applyFont="1" applyBorder="1"/>
    <xf numFmtId="0" fontId="51" fillId="0" borderId="20" xfId="0" applyFont="1" applyBorder="1"/>
    <xf numFmtId="0" fontId="5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4" fontId="29" fillId="0" borderId="0" xfId="0" applyNumberFormat="1" applyFont="1"/>
    <xf numFmtId="165" fontId="0" fillId="0" borderId="0" xfId="0" applyNumberFormat="1"/>
    <xf numFmtId="4" fontId="0" fillId="0" borderId="0" xfId="0" applyNumberFormat="1" applyProtection="1">
      <protection locked="0"/>
    </xf>
    <xf numFmtId="49" fontId="26" fillId="0" borderId="0" xfId="37" applyNumberFormat="1" applyFont="1"/>
    <xf numFmtId="49" fontId="31" fillId="0" borderId="0" xfId="0" applyNumberFormat="1" applyFont="1"/>
    <xf numFmtId="49" fontId="25" fillId="0" borderId="11" xfId="0" applyNumberFormat="1" applyFont="1" applyBorder="1"/>
    <xf numFmtId="49" fontId="0" fillId="0" borderId="0" xfId="0" applyNumberFormat="1"/>
    <xf numFmtId="167" fontId="0" fillId="32" borderId="15" xfId="0" applyNumberFormat="1" applyFill="1" applyBorder="1"/>
    <xf numFmtId="167" fontId="0" fillId="32" borderId="10" xfId="0" applyNumberFormat="1" applyFill="1" applyBorder="1" applyProtection="1">
      <protection locked="0"/>
    </xf>
    <xf numFmtId="0" fontId="0" fillId="32" borderId="0" xfId="0" applyFill="1"/>
    <xf numFmtId="0" fontId="31" fillId="32" borderId="0" xfId="0" applyFont="1" applyFill="1"/>
    <xf numFmtId="0" fontId="2" fillId="4" borderId="0" xfId="3"/>
    <xf numFmtId="0" fontId="2" fillId="10" borderId="0" xfId="9"/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4" xr:uid="{00000000-0005-0000-0000-00005A000000}"/>
    <cellStyle name="Normal_Ark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Tusenskille_Ark1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19</xdr:row>
      <xdr:rowOff>127000</xdr:rowOff>
    </xdr:from>
    <xdr:to>
      <xdr:col>1</xdr:col>
      <xdr:colOff>1323341</xdr:colOff>
      <xdr:row>22</xdr:row>
      <xdr:rowOff>97155</xdr:rowOff>
    </xdr:to>
    <xdr:pic>
      <xdr:nvPicPr>
        <xdr:cNvPr id="2423" name="1 Bilete" descr="Fagforbundet_logo">
          <a:extLst>
            <a:ext uri="{FF2B5EF4-FFF2-40B4-BE49-F238E27FC236}">
              <a16:creationId xmlns:a16="http://schemas.microsoft.com/office/drawing/2014/main" id="{2E9DB7A0-6ACA-4F88-A85E-DD18761E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3587750"/>
          <a:ext cx="2091691" cy="50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783167</xdr:colOff>
      <xdr:row>0</xdr:row>
      <xdr:rowOff>58985</xdr:rowOff>
    </xdr:from>
    <xdr:to>
      <xdr:col>1</xdr:col>
      <xdr:colOff>2038559</xdr:colOff>
      <xdr:row>3</xdr:row>
      <xdr:rowOff>62160</xdr:rowOff>
    </xdr:to>
    <xdr:pic>
      <xdr:nvPicPr>
        <xdr:cNvPr id="3449" name="2 Bilete" descr="Fagforbundet_logo">
          <a:extLst>
            <a:ext uri="{FF2B5EF4-FFF2-40B4-BE49-F238E27FC236}">
              <a16:creationId xmlns:a16="http://schemas.microsoft.com/office/drawing/2014/main" id="{32CFFA22-AE78-4D68-AE53-55E6DA84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8985"/>
          <a:ext cx="205267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fil01\brukere$\FAGFORBUNDET\Fagforeningsregnsk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oplan"/>
      <sheetName val="Hovedbok-kontoer"/>
      <sheetName val="Hovedbok-arter"/>
      <sheetName val="Journal"/>
      <sheetName val="Resultatregnskap"/>
      <sheetName val="Balanse"/>
      <sheetName val="Budsjett"/>
      <sheetName val="Arter"/>
      <sheetName val="Resultat-ar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U81"/>
  <sheetViews>
    <sheetView topLeftCell="B1" zoomScale="90" zoomScaleNormal="90" workbookViewId="0">
      <pane ySplit="5" topLeftCell="A6" activePane="bottomLeft" state="frozen"/>
      <selection pane="bottomLeft" activeCell="E6" sqref="E6"/>
    </sheetView>
  </sheetViews>
  <sheetFormatPr defaultColWidth="9.140625" defaultRowHeight="12.6"/>
  <cols>
    <col min="1" max="1" width="9.42578125" style="157" customWidth="1"/>
    <col min="2" max="2" width="5.42578125" customWidth="1"/>
    <col min="3" max="3" width="25" bestFit="1" customWidth="1"/>
    <col min="4" max="4" width="6.85546875" customWidth="1"/>
    <col min="5" max="5" width="11.140625" bestFit="1" customWidth="1"/>
    <col min="6" max="6" width="11" customWidth="1"/>
    <col min="7" max="7" width="11.5703125" bestFit="1" customWidth="1"/>
    <col min="8" max="8" width="11.5703125" customWidth="1"/>
    <col min="9" max="9" width="10.140625" customWidth="1"/>
    <col min="10" max="10" width="7.42578125" bestFit="1" customWidth="1"/>
    <col min="11" max="11" width="31.85546875" bestFit="1" customWidth="1"/>
    <col min="12" max="12" width="10.140625" customWidth="1"/>
    <col min="13" max="13" width="10.5703125" customWidth="1"/>
    <col min="14" max="14" width="12.5703125" bestFit="1" customWidth="1"/>
    <col min="15" max="15" width="10" bestFit="1" customWidth="1"/>
    <col min="16" max="16" width="11.42578125" bestFit="1" customWidth="1"/>
    <col min="17" max="17" width="10.140625" bestFit="1" customWidth="1"/>
    <col min="18" max="18" width="9" customWidth="1"/>
    <col min="19" max="19" width="10.140625" customWidth="1"/>
    <col min="20" max="20" width="10.85546875" customWidth="1"/>
    <col min="21" max="21" width="8.85546875" customWidth="1"/>
  </cols>
  <sheetData>
    <row r="1" spans="1:21" ht="14.45">
      <c r="A1" s="154" t="s">
        <v>0</v>
      </c>
      <c r="B1" s="12"/>
      <c r="C1" s="13"/>
      <c r="D1" s="13"/>
      <c r="E1" s="24" t="s">
        <v>1</v>
      </c>
    </row>
    <row r="2" spans="1:21" ht="14.45">
      <c r="A2" s="154"/>
      <c r="B2" s="25"/>
      <c r="C2" s="161" t="s">
        <v>2</v>
      </c>
      <c r="D2" s="26"/>
      <c r="E2" s="37"/>
      <c r="F2" s="37"/>
      <c r="G2" s="22" t="s">
        <v>3</v>
      </c>
      <c r="H2" s="22"/>
      <c r="I2" s="10"/>
      <c r="K2" s="160" t="s">
        <v>4</v>
      </c>
      <c r="L2" s="23" t="s">
        <v>5</v>
      </c>
      <c r="M2" s="5"/>
      <c r="N2" s="5"/>
      <c r="O2" s="5"/>
      <c r="P2" s="5"/>
      <c r="Q2" s="5"/>
      <c r="R2" s="5"/>
      <c r="S2" s="5"/>
      <c r="T2" s="5"/>
      <c r="U2" s="5"/>
    </row>
    <row r="3" spans="1:21" ht="12.95">
      <c r="A3" s="155" t="s">
        <v>6</v>
      </c>
      <c r="B3" s="4"/>
      <c r="D3" s="26">
        <v>2023</v>
      </c>
      <c r="E3" s="33">
        <v>1020</v>
      </c>
      <c r="F3" s="33">
        <v>1030</v>
      </c>
      <c r="G3" s="34">
        <v>3010</v>
      </c>
      <c r="H3" s="34"/>
      <c r="I3" s="34">
        <v>3810</v>
      </c>
      <c r="J3" s="45"/>
      <c r="K3" s="4"/>
      <c r="L3" s="31">
        <v>6010</v>
      </c>
      <c r="M3" s="31">
        <v>6810</v>
      </c>
      <c r="N3" s="31">
        <v>7010</v>
      </c>
      <c r="O3" s="31">
        <v>7110</v>
      </c>
      <c r="P3" s="31">
        <v>7150</v>
      </c>
      <c r="Q3" s="31">
        <v>7210</v>
      </c>
      <c r="R3" s="31">
        <v>7250</v>
      </c>
      <c r="S3" s="31">
        <v>7310</v>
      </c>
      <c r="T3" s="31">
        <v>7410</v>
      </c>
      <c r="U3" s="31" t="s">
        <v>7</v>
      </c>
    </row>
    <row r="4" spans="1:21" ht="12.95">
      <c r="A4" s="156" t="s">
        <v>8</v>
      </c>
      <c r="B4" s="28" t="s">
        <v>9</v>
      </c>
      <c r="C4" s="27" t="s">
        <v>10</v>
      </c>
      <c r="D4" s="32"/>
      <c r="E4" s="35" t="s">
        <v>11</v>
      </c>
      <c r="F4" s="35" t="s">
        <v>12</v>
      </c>
      <c r="G4" s="36" t="str">
        <f>Resultatregnskap!B7</f>
        <v>Kontingent</v>
      </c>
      <c r="H4" s="36" t="s">
        <v>13</v>
      </c>
      <c r="I4" s="36" t="str">
        <f>Resultatregnskap!B8</f>
        <v>Renter</v>
      </c>
      <c r="J4" s="28" t="s">
        <v>9</v>
      </c>
      <c r="K4" s="30" t="s">
        <v>10</v>
      </c>
      <c r="L4" s="31" t="str">
        <f>Resultatregnskap!B14</f>
        <v>Adminsitrasjon</v>
      </c>
      <c r="M4" s="31" t="str">
        <f>Resultatregnskap!B15</f>
        <v>Kurs</v>
      </c>
      <c r="N4" s="31" t="str">
        <f>Resultatregnskap!B16</f>
        <v>Bilgodtgjering</v>
      </c>
      <c r="O4" s="31" t="str">
        <f>Resultatregnskap!B17</f>
        <v>Møter</v>
      </c>
      <c r="P4" s="31" t="str">
        <f>Resultatregnskap!B18</f>
        <v>Medlemsarr.</v>
      </c>
      <c r="Q4" s="31" t="str">
        <f>Resultatregnskap!B19</f>
        <v>Seksjonsarbeid</v>
      </c>
      <c r="R4" s="31" t="str">
        <f>Resultatregnskap!B21</f>
        <v>Arb-g-avg</v>
      </c>
      <c r="S4" s="31" t="str">
        <f>Resultatregnskap!B22</f>
        <v>Blomster/gaver</v>
      </c>
      <c r="T4" s="31" t="str">
        <f>Resultatregnskap!B23</f>
        <v>Kontingent medl.</v>
      </c>
      <c r="U4" s="41" t="str">
        <f>Resultatregnskap!B20</f>
        <v>Honorar</v>
      </c>
    </row>
    <row r="5" spans="1:21" ht="13.5" thickBot="1">
      <c r="A5" s="73"/>
      <c r="B5" s="29"/>
      <c r="C5" s="21" t="s">
        <v>14</v>
      </c>
      <c r="D5" s="29"/>
      <c r="E5" s="14">
        <f>SUM(E6:E76)</f>
        <v>64735.6</v>
      </c>
      <c r="F5" s="14">
        <f>SUM(F6:F76)</f>
        <v>704636.78</v>
      </c>
      <c r="G5" s="14">
        <f>SUM(G6:G76)</f>
        <v>0</v>
      </c>
      <c r="H5" s="14">
        <f>SUM(H6:H76)</f>
        <v>0</v>
      </c>
      <c r="I5" s="14">
        <f>SUM(I6:I76)</f>
        <v>0</v>
      </c>
      <c r="J5" s="29"/>
      <c r="K5" s="21" t="s">
        <v>14</v>
      </c>
      <c r="L5" s="14">
        <f>SUM(L6:L76)</f>
        <v>0</v>
      </c>
      <c r="M5" s="14">
        <f>SUM(M6:M76)</f>
        <v>0</v>
      </c>
      <c r="N5" s="14">
        <f>SUM(N6:N76)</f>
        <v>0</v>
      </c>
      <c r="O5" s="14">
        <f>SUM(O6:O76)</f>
        <v>0</v>
      </c>
      <c r="P5" s="14">
        <f>SUM(P6:P76)</f>
        <v>0</v>
      </c>
      <c r="Q5" s="14">
        <f>SUM(Q6:Q76)</f>
        <v>0</v>
      </c>
      <c r="R5" s="14">
        <f>SUM(R6:R76)</f>
        <v>0</v>
      </c>
      <c r="S5" s="14">
        <f>SUM(S6:S76)</f>
        <v>0</v>
      </c>
      <c r="T5" s="14">
        <f>SUM(T6:T76)</f>
        <v>0</v>
      </c>
      <c r="U5" s="14">
        <f>SUM(U6:U76)</f>
        <v>0</v>
      </c>
    </row>
    <row r="6" spans="1:21" ht="14.1" thickTop="1" thickBot="1">
      <c r="A6" s="20"/>
      <c r="C6" s="4" t="s">
        <v>15</v>
      </c>
      <c r="D6" s="4" t="s">
        <v>16</v>
      </c>
      <c r="E6" s="158">
        <v>64735.6</v>
      </c>
      <c r="F6" s="159">
        <v>704636.78</v>
      </c>
      <c r="G6" s="15"/>
      <c r="H6" s="15"/>
      <c r="I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95" thickTop="1">
      <c r="A7" s="73"/>
      <c r="B7" s="42">
        <v>50</v>
      </c>
      <c r="C7" s="29"/>
      <c r="D7" s="60">
        <f t="shared" ref="D7:D11" si="0">SUM(E7+F7+G7+H7+I7+L7+M7+N7+O7+P7+Q7+R7+S7+T7)</f>
        <v>0</v>
      </c>
      <c r="E7" s="43"/>
      <c r="F7" s="43"/>
      <c r="G7" s="43"/>
      <c r="H7" s="43"/>
      <c r="I7" s="43"/>
      <c r="J7" s="44">
        <f t="shared" ref="J7:J36" si="1">B7:B137</f>
        <v>50</v>
      </c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1">
      <c r="A8" s="73"/>
      <c r="B8" s="42">
        <v>51</v>
      </c>
      <c r="C8" s="29"/>
      <c r="D8" s="60">
        <f t="shared" si="0"/>
        <v>0</v>
      </c>
      <c r="E8" s="43"/>
      <c r="F8" s="43"/>
      <c r="G8" s="43"/>
      <c r="H8" s="43"/>
      <c r="I8" s="43"/>
      <c r="J8" s="44">
        <f t="shared" si="1"/>
        <v>51</v>
      </c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1">
      <c r="A9" s="73"/>
      <c r="B9" s="42">
        <v>52</v>
      </c>
      <c r="C9" s="29"/>
      <c r="D9" s="60">
        <f t="shared" si="0"/>
        <v>0</v>
      </c>
      <c r="E9" s="43"/>
      <c r="F9" s="43"/>
      <c r="G9" s="43"/>
      <c r="H9" s="43"/>
      <c r="I9" s="43"/>
      <c r="J9" s="44">
        <f t="shared" si="1"/>
        <v>52</v>
      </c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1">
      <c r="A10" s="73"/>
      <c r="B10" s="42">
        <v>53</v>
      </c>
      <c r="C10" s="29"/>
      <c r="D10" s="60">
        <f t="shared" si="0"/>
        <v>0</v>
      </c>
      <c r="E10" s="43"/>
      <c r="F10" s="43"/>
      <c r="G10" s="43"/>
      <c r="H10" s="43"/>
      <c r="I10" s="43"/>
      <c r="J10" s="44">
        <f t="shared" si="1"/>
        <v>53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1">
      <c r="A11" s="73"/>
      <c r="B11" s="42">
        <v>54</v>
      </c>
      <c r="C11" s="29"/>
      <c r="D11" s="60">
        <f t="shared" si="0"/>
        <v>0</v>
      </c>
      <c r="E11" s="43"/>
      <c r="F11" s="43"/>
      <c r="G11" s="43"/>
      <c r="H11" s="43"/>
      <c r="I11" s="43"/>
      <c r="J11" s="44">
        <f t="shared" si="1"/>
        <v>54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1">
      <c r="A12" s="73"/>
      <c r="B12" s="42">
        <v>55</v>
      </c>
      <c r="C12" s="29"/>
      <c r="D12" s="60">
        <f t="shared" ref="D12:D66" si="2">SUM(E12+F12+G12+H12+I12+L12+M12+N12+O12+P12+Q12+R12+S12+T12)</f>
        <v>0</v>
      </c>
      <c r="E12" s="29"/>
      <c r="F12" s="29"/>
      <c r="G12" s="29"/>
      <c r="H12" s="29"/>
      <c r="I12" s="29"/>
      <c r="J12" s="44">
        <f t="shared" si="1"/>
        <v>55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1">
      <c r="A13" s="73"/>
      <c r="B13" s="42">
        <v>56</v>
      </c>
      <c r="C13" s="29"/>
      <c r="D13" s="60">
        <f t="shared" si="2"/>
        <v>0</v>
      </c>
      <c r="E13" s="29"/>
      <c r="F13" s="29"/>
      <c r="G13" s="29"/>
      <c r="H13" s="29"/>
      <c r="I13" s="29"/>
      <c r="J13" s="44">
        <f t="shared" si="1"/>
        <v>56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1">
      <c r="A14" s="73"/>
      <c r="B14" s="42">
        <v>57</v>
      </c>
      <c r="C14" s="29"/>
      <c r="D14" s="60">
        <f t="shared" si="2"/>
        <v>0</v>
      </c>
      <c r="E14" s="29"/>
      <c r="F14" s="29"/>
      <c r="G14" s="29"/>
      <c r="H14" s="29"/>
      <c r="I14" s="29"/>
      <c r="J14" s="44">
        <f t="shared" si="1"/>
        <v>57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1">
      <c r="A15" s="73"/>
      <c r="B15" s="42">
        <v>58</v>
      </c>
      <c r="C15" s="29"/>
      <c r="D15" s="60">
        <f t="shared" si="2"/>
        <v>0</v>
      </c>
      <c r="E15" s="29"/>
      <c r="F15" s="29"/>
      <c r="G15" s="29"/>
      <c r="H15" s="29"/>
      <c r="I15" s="29"/>
      <c r="J15" s="44">
        <f t="shared" si="1"/>
        <v>58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1">
      <c r="A16" s="73"/>
      <c r="B16" s="42">
        <v>59</v>
      </c>
      <c r="C16" s="29"/>
      <c r="D16" s="60">
        <f t="shared" si="2"/>
        <v>0</v>
      </c>
      <c r="E16" s="29"/>
      <c r="F16" s="29"/>
      <c r="G16" s="29"/>
      <c r="H16" s="29"/>
      <c r="I16" s="29"/>
      <c r="J16" s="44">
        <f t="shared" si="1"/>
        <v>59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>
      <c r="A17" s="73"/>
      <c r="B17" s="42">
        <v>60</v>
      </c>
      <c r="C17" s="29"/>
      <c r="D17" s="60">
        <f t="shared" si="2"/>
        <v>0</v>
      </c>
      <c r="E17" s="29"/>
      <c r="F17" s="29"/>
      <c r="G17" s="29"/>
      <c r="H17" s="29"/>
      <c r="I17" s="29"/>
      <c r="J17" s="44">
        <f t="shared" si="1"/>
        <v>60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>
      <c r="A18" s="73"/>
      <c r="B18" s="42">
        <v>61</v>
      </c>
      <c r="C18" s="29"/>
      <c r="D18" s="60">
        <f t="shared" si="2"/>
        <v>0</v>
      </c>
      <c r="E18" s="29"/>
      <c r="F18" s="29"/>
      <c r="G18" s="29"/>
      <c r="H18" s="29"/>
      <c r="I18" s="29"/>
      <c r="J18" s="44">
        <f t="shared" si="1"/>
        <v>61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>
      <c r="A19" s="73"/>
      <c r="B19" s="42">
        <v>62</v>
      </c>
      <c r="C19" s="29"/>
      <c r="D19" s="60">
        <f t="shared" si="2"/>
        <v>0</v>
      </c>
      <c r="E19" s="29"/>
      <c r="F19" s="29"/>
      <c r="G19" s="29"/>
      <c r="H19" s="29"/>
      <c r="I19" s="29"/>
      <c r="J19" s="44">
        <f t="shared" si="1"/>
        <v>62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>
      <c r="A20" s="73"/>
      <c r="B20" s="42">
        <v>63</v>
      </c>
      <c r="C20" s="29"/>
      <c r="D20" s="60">
        <f t="shared" si="2"/>
        <v>0</v>
      </c>
      <c r="E20" s="29"/>
      <c r="F20" s="29"/>
      <c r="G20" s="29"/>
      <c r="H20" s="29"/>
      <c r="I20" s="29"/>
      <c r="J20" s="44">
        <f t="shared" si="1"/>
        <v>63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73"/>
      <c r="B21" s="42">
        <v>64</v>
      </c>
      <c r="C21" s="29"/>
      <c r="D21" s="60">
        <f t="shared" si="2"/>
        <v>0</v>
      </c>
      <c r="E21" s="29"/>
      <c r="F21" s="29"/>
      <c r="G21" s="29"/>
      <c r="H21" s="29"/>
      <c r="I21" s="29"/>
      <c r="J21" s="44">
        <f t="shared" si="1"/>
        <v>64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>
      <c r="A22" s="73"/>
      <c r="B22" s="42">
        <v>65</v>
      </c>
      <c r="C22" s="29"/>
      <c r="D22" s="60">
        <f t="shared" si="2"/>
        <v>0</v>
      </c>
      <c r="E22" s="29"/>
      <c r="F22" s="29"/>
      <c r="G22" s="29"/>
      <c r="H22" s="29"/>
      <c r="I22" s="29"/>
      <c r="J22" s="44">
        <f t="shared" si="1"/>
        <v>65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>
      <c r="A23" s="73"/>
      <c r="B23" s="42">
        <v>66</v>
      </c>
      <c r="C23" s="29"/>
      <c r="D23" s="60">
        <f t="shared" si="2"/>
        <v>0</v>
      </c>
      <c r="E23" s="29"/>
      <c r="F23" s="29"/>
      <c r="G23" s="29"/>
      <c r="H23" s="29"/>
      <c r="I23" s="29"/>
      <c r="J23" s="44">
        <f t="shared" si="1"/>
        <v>66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>
      <c r="A24" s="73"/>
      <c r="B24" s="42">
        <v>67</v>
      </c>
      <c r="C24" s="29"/>
      <c r="D24" s="60">
        <f t="shared" si="2"/>
        <v>0</v>
      </c>
      <c r="E24" s="29"/>
      <c r="F24" s="29"/>
      <c r="G24" s="29"/>
      <c r="H24" s="29"/>
      <c r="I24" s="29"/>
      <c r="J24" s="44">
        <f t="shared" si="1"/>
        <v>67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>
      <c r="A25" s="73"/>
      <c r="B25" s="42">
        <v>68</v>
      </c>
      <c r="C25" s="29"/>
      <c r="D25" s="60">
        <f t="shared" si="2"/>
        <v>0</v>
      </c>
      <c r="E25" s="29"/>
      <c r="F25" s="29"/>
      <c r="G25" s="29"/>
      <c r="H25" s="29"/>
      <c r="I25" s="29"/>
      <c r="J25" s="44">
        <f t="shared" si="1"/>
        <v>68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>
      <c r="A26" s="73"/>
      <c r="B26" s="42">
        <v>69</v>
      </c>
      <c r="C26" s="29"/>
      <c r="D26" s="60">
        <f t="shared" si="2"/>
        <v>0</v>
      </c>
      <c r="E26" s="29"/>
      <c r="F26" s="29"/>
      <c r="G26" s="29"/>
      <c r="H26" s="29"/>
      <c r="I26" s="29"/>
      <c r="J26" s="44">
        <f t="shared" si="1"/>
        <v>69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>
      <c r="A27" s="73"/>
      <c r="B27" s="42">
        <v>70</v>
      </c>
      <c r="C27" s="29"/>
      <c r="D27" s="60">
        <f t="shared" si="2"/>
        <v>0</v>
      </c>
      <c r="E27" s="29"/>
      <c r="F27" s="29"/>
      <c r="G27" s="29"/>
      <c r="H27" s="29"/>
      <c r="I27" s="29"/>
      <c r="J27" s="44">
        <f t="shared" si="1"/>
        <v>70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>
      <c r="A28" s="73"/>
      <c r="B28" s="42">
        <v>71</v>
      </c>
      <c r="C28" s="29"/>
      <c r="D28" s="60">
        <f t="shared" si="2"/>
        <v>0</v>
      </c>
      <c r="E28" s="29"/>
      <c r="F28" s="29"/>
      <c r="G28" s="29"/>
      <c r="H28" s="29"/>
      <c r="I28" s="29"/>
      <c r="J28" s="44">
        <f t="shared" si="1"/>
        <v>71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73"/>
      <c r="B29" s="42">
        <v>72</v>
      </c>
      <c r="C29" s="29"/>
      <c r="D29" s="60">
        <f t="shared" si="2"/>
        <v>0</v>
      </c>
      <c r="E29" s="29"/>
      <c r="F29" s="29"/>
      <c r="G29" s="29"/>
      <c r="H29" s="29"/>
      <c r="I29" s="29"/>
      <c r="J29" s="44">
        <f t="shared" si="1"/>
        <v>72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>
      <c r="A30" s="73"/>
      <c r="B30" s="42">
        <v>73</v>
      </c>
      <c r="C30" s="29"/>
      <c r="D30" s="60">
        <f t="shared" si="2"/>
        <v>0</v>
      </c>
      <c r="E30" s="29"/>
      <c r="F30" s="29"/>
      <c r="G30" s="29"/>
      <c r="H30" s="29"/>
      <c r="I30" s="29"/>
      <c r="J30" s="44">
        <f t="shared" si="1"/>
        <v>73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>
      <c r="A31" s="73"/>
      <c r="B31" s="42">
        <v>74</v>
      </c>
      <c r="C31" s="29"/>
      <c r="D31" s="60">
        <f t="shared" si="2"/>
        <v>0</v>
      </c>
      <c r="E31" s="29"/>
      <c r="F31" s="29"/>
      <c r="G31" s="29"/>
      <c r="H31" s="29"/>
      <c r="I31" s="29"/>
      <c r="J31" s="44">
        <f t="shared" si="1"/>
        <v>74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73"/>
      <c r="B32" s="42">
        <v>75</v>
      </c>
      <c r="C32" s="29"/>
      <c r="D32" s="60">
        <f t="shared" si="2"/>
        <v>0</v>
      </c>
      <c r="E32" s="29"/>
      <c r="F32" s="29"/>
      <c r="G32" s="29"/>
      <c r="H32" s="29"/>
      <c r="I32" s="29"/>
      <c r="J32" s="44">
        <f t="shared" si="1"/>
        <v>75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>
      <c r="A33" s="73"/>
      <c r="B33" s="42">
        <v>76</v>
      </c>
      <c r="C33" s="29"/>
      <c r="D33" s="60">
        <f t="shared" si="2"/>
        <v>0</v>
      </c>
      <c r="E33" s="29"/>
      <c r="F33" s="29"/>
      <c r="G33" s="29"/>
      <c r="H33" s="29"/>
      <c r="I33" s="29"/>
      <c r="J33" s="44">
        <f t="shared" si="1"/>
        <v>76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>
      <c r="A34" s="73"/>
      <c r="B34" s="42">
        <v>77</v>
      </c>
      <c r="C34" s="29"/>
      <c r="D34" s="60">
        <f t="shared" si="2"/>
        <v>0</v>
      </c>
      <c r="E34" s="29"/>
      <c r="F34" s="29"/>
      <c r="G34" s="29"/>
      <c r="H34" s="29"/>
      <c r="I34" s="29"/>
      <c r="J34" s="44">
        <f t="shared" si="1"/>
        <v>77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>
      <c r="A35" s="73"/>
      <c r="B35" s="42">
        <v>78</v>
      </c>
      <c r="C35" s="29"/>
      <c r="D35" s="60">
        <f t="shared" si="2"/>
        <v>0</v>
      </c>
      <c r="E35" s="29"/>
      <c r="F35" s="29"/>
      <c r="G35" s="29"/>
      <c r="H35" s="29"/>
      <c r="I35" s="29"/>
      <c r="J35" s="44">
        <f t="shared" si="1"/>
        <v>78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>
      <c r="A36" s="73"/>
      <c r="B36" s="42">
        <v>79</v>
      </c>
      <c r="C36" s="29"/>
      <c r="D36" s="60">
        <f t="shared" si="2"/>
        <v>0</v>
      </c>
      <c r="E36" s="29"/>
      <c r="F36" s="29"/>
      <c r="G36" s="29"/>
      <c r="H36" s="29"/>
      <c r="I36" s="29"/>
      <c r="J36" s="44">
        <f t="shared" si="1"/>
        <v>79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73"/>
      <c r="B37" s="42">
        <v>80</v>
      </c>
      <c r="C37" s="29"/>
      <c r="D37" s="60">
        <f t="shared" si="2"/>
        <v>0</v>
      </c>
      <c r="E37" s="29"/>
      <c r="F37" s="29"/>
      <c r="G37" s="29"/>
      <c r="H37" s="29"/>
      <c r="I37" s="29"/>
      <c r="J37" s="44">
        <f t="shared" ref="J37:J68" si="3">B37:B167</f>
        <v>80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>
      <c r="A38" s="73"/>
      <c r="B38" s="42">
        <v>81</v>
      </c>
      <c r="C38" s="29"/>
      <c r="D38" s="60">
        <f t="shared" si="2"/>
        <v>0</v>
      </c>
      <c r="E38" s="29"/>
      <c r="F38" s="29"/>
      <c r="G38" s="29"/>
      <c r="H38" s="29"/>
      <c r="I38" s="29"/>
      <c r="J38" s="44">
        <f t="shared" si="3"/>
        <v>81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>
      <c r="A39" s="73"/>
      <c r="B39" s="42">
        <v>82</v>
      </c>
      <c r="C39" s="29"/>
      <c r="D39" s="60">
        <f t="shared" si="2"/>
        <v>0</v>
      </c>
      <c r="E39" s="29"/>
      <c r="F39" s="29"/>
      <c r="G39" s="29"/>
      <c r="H39" s="29"/>
      <c r="I39" s="29"/>
      <c r="J39" s="44">
        <f t="shared" si="3"/>
        <v>82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>
      <c r="A40" s="73"/>
      <c r="B40" s="42">
        <v>83</v>
      </c>
      <c r="C40" s="29"/>
      <c r="D40" s="60">
        <f t="shared" si="2"/>
        <v>0</v>
      </c>
      <c r="E40" s="29"/>
      <c r="F40" s="29"/>
      <c r="G40" s="29"/>
      <c r="H40" s="29"/>
      <c r="I40" s="29"/>
      <c r="J40" s="44">
        <f t="shared" si="3"/>
        <v>83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>
      <c r="A41" s="73"/>
      <c r="B41" s="42">
        <v>84</v>
      </c>
      <c r="C41" s="29"/>
      <c r="D41" s="60">
        <f t="shared" si="2"/>
        <v>0</v>
      </c>
      <c r="E41" s="29"/>
      <c r="F41" s="29"/>
      <c r="G41" s="29"/>
      <c r="H41" s="29"/>
      <c r="I41" s="29"/>
      <c r="J41" s="44">
        <f t="shared" si="3"/>
        <v>84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>
      <c r="A42" s="73"/>
      <c r="B42" s="42">
        <v>85</v>
      </c>
      <c r="C42" s="29"/>
      <c r="D42" s="60">
        <f t="shared" si="2"/>
        <v>0</v>
      </c>
      <c r="E42" s="29"/>
      <c r="F42" s="29"/>
      <c r="G42" s="29"/>
      <c r="H42" s="29"/>
      <c r="I42" s="29"/>
      <c r="J42" s="44">
        <f t="shared" si="3"/>
        <v>85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>
      <c r="A43" s="73"/>
      <c r="B43" s="42">
        <v>86</v>
      </c>
      <c r="C43" s="29"/>
      <c r="D43" s="60">
        <f t="shared" si="2"/>
        <v>0</v>
      </c>
      <c r="E43" s="29"/>
      <c r="F43" s="29"/>
      <c r="G43" s="29"/>
      <c r="H43" s="29"/>
      <c r="I43" s="29"/>
      <c r="J43" s="44">
        <f t="shared" si="3"/>
        <v>86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>
      <c r="A44" s="73"/>
      <c r="B44" s="42">
        <v>87</v>
      </c>
      <c r="C44" s="29"/>
      <c r="D44" s="60">
        <f t="shared" si="2"/>
        <v>0</v>
      </c>
      <c r="E44" s="29"/>
      <c r="F44" s="29"/>
      <c r="G44" s="29"/>
      <c r="H44" s="29"/>
      <c r="I44" s="29"/>
      <c r="J44" s="44">
        <f t="shared" si="3"/>
        <v>87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>
      <c r="A45" s="73"/>
      <c r="B45" s="42">
        <v>88</v>
      </c>
      <c r="C45" s="29"/>
      <c r="D45" s="60">
        <f t="shared" si="2"/>
        <v>0</v>
      </c>
      <c r="E45" s="29"/>
      <c r="F45" s="29"/>
      <c r="G45" s="29"/>
      <c r="H45" s="29"/>
      <c r="I45" s="29"/>
      <c r="J45" s="44">
        <f t="shared" si="3"/>
        <v>88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>
      <c r="A46" s="73"/>
      <c r="B46" s="42">
        <v>89</v>
      </c>
      <c r="C46" s="29"/>
      <c r="D46" s="60">
        <f t="shared" si="2"/>
        <v>0</v>
      </c>
      <c r="E46" s="29"/>
      <c r="F46" s="29"/>
      <c r="G46" s="29"/>
      <c r="H46" s="29"/>
      <c r="I46" s="29"/>
      <c r="J46" s="44">
        <f t="shared" si="3"/>
        <v>89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>
      <c r="A47" s="73"/>
      <c r="B47" s="42">
        <v>90</v>
      </c>
      <c r="C47" s="29"/>
      <c r="D47" s="60">
        <f t="shared" si="2"/>
        <v>0</v>
      </c>
      <c r="E47" s="29"/>
      <c r="F47" s="29"/>
      <c r="G47" s="29"/>
      <c r="H47" s="29"/>
      <c r="I47" s="29"/>
      <c r="J47" s="44">
        <f t="shared" si="3"/>
        <v>90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>
      <c r="A48" s="73"/>
      <c r="B48" s="42">
        <v>91</v>
      </c>
      <c r="C48" s="29"/>
      <c r="D48" s="60">
        <f t="shared" si="2"/>
        <v>0</v>
      </c>
      <c r="E48" s="29"/>
      <c r="F48" s="29"/>
      <c r="G48" s="29"/>
      <c r="H48" s="29"/>
      <c r="I48" s="29"/>
      <c r="J48" s="44">
        <f t="shared" si="3"/>
        <v>91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>
      <c r="A49" s="73"/>
      <c r="B49" s="42">
        <v>92</v>
      </c>
      <c r="C49" s="29"/>
      <c r="D49" s="60">
        <f t="shared" si="2"/>
        <v>0</v>
      </c>
      <c r="E49" s="29"/>
      <c r="F49" s="29"/>
      <c r="G49" s="29"/>
      <c r="H49" s="29"/>
      <c r="I49" s="29"/>
      <c r="J49" s="44">
        <f t="shared" si="3"/>
        <v>92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>
      <c r="A50" s="73"/>
      <c r="B50" s="42">
        <v>93</v>
      </c>
      <c r="C50" s="29"/>
      <c r="D50" s="60">
        <f t="shared" si="2"/>
        <v>0</v>
      </c>
      <c r="E50" s="29"/>
      <c r="F50" s="29"/>
      <c r="G50" s="29"/>
      <c r="H50" s="29"/>
      <c r="I50" s="29"/>
      <c r="J50" s="44">
        <f t="shared" si="3"/>
        <v>93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>
      <c r="A51" s="73"/>
      <c r="B51" s="42">
        <v>94</v>
      </c>
      <c r="C51" s="29"/>
      <c r="D51" s="60">
        <f t="shared" si="2"/>
        <v>0</v>
      </c>
      <c r="E51" s="29"/>
      <c r="F51" s="29"/>
      <c r="G51" s="29"/>
      <c r="H51" s="29"/>
      <c r="I51" s="29"/>
      <c r="J51" s="44">
        <f t="shared" si="3"/>
        <v>94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>
      <c r="A52" s="73"/>
      <c r="B52" s="42">
        <v>95</v>
      </c>
      <c r="C52" s="29"/>
      <c r="D52" s="60">
        <f t="shared" si="2"/>
        <v>0</v>
      </c>
      <c r="E52" s="29"/>
      <c r="F52" s="29"/>
      <c r="G52" s="29"/>
      <c r="H52" s="29"/>
      <c r="I52" s="29"/>
      <c r="J52" s="44">
        <f t="shared" si="3"/>
        <v>95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>
      <c r="A53" s="73"/>
      <c r="B53" s="42">
        <v>96</v>
      </c>
      <c r="C53" s="29"/>
      <c r="D53" s="60">
        <f t="shared" si="2"/>
        <v>0</v>
      </c>
      <c r="E53" s="29"/>
      <c r="F53" s="29"/>
      <c r="G53" s="29"/>
      <c r="H53" s="29"/>
      <c r="I53" s="29"/>
      <c r="J53" s="44">
        <f t="shared" si="3"/>
        <v>96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73"/>
      <c r="B54" s="42">
        <v>97</v>
      </c>
      <c r="C54" s="29"/>
      <c r="D54" s="60">
        <f t="shared" si="2"/>
        <v>0</v>
      </c>
      <c r="E54" s="29"/>
      <c r="F54" s="29"/>
      <c r="G54" s="29"/>
      <c r="H54" s="29"/>
      <c r="I54" s="29"/>
      <c r="J54" s="44">
        <f t="shared" si="3"/>
        <v>97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>
      <c r="A55" s="73"/>
      <c r="B55" s="42">
        <v>98</v>
      </c>
      <c r="C55" s="29"/>
      <c r="D55" s="60">
        <f t="shared" si="2"/>
        <v>0</v>
      </c>
      <c r="E55" s="29"/>
      <c r="F55" s="29"/>
      <c r="G55" s="29"/>
      <c r="H55" s="29"/>
      <c r="I55" s="29"/>
      <c r="J55" s="44">
        <f t="shared" si="3"/>
        <v>98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73"/>
      <c r="B56" s="42">
        <v>99</v>
      </c>
      <c r="C56" s="29"/>
      <c r="D56" s="60">
        <f t="shared" si="2"/>
        <v>0</v>
      </c>
      <c r="E56" s="29"/>
      <c r="F56" s="29"/>
      <c r="G56" s="29"/>
      <c r="H56" s="29"/>
      <c r="I56" s="29"/>
      <c r="J56" s="44">
        <f t="shared" si="3"/>
        <v>99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73"/>
      <c r="B57" s="42">
        <v>100</v>
      </c>
      <c r="C57" s="29"/>
      <c r="D57" s="60">
        <f t="shared" si="2"/>
        <v>0</v>
      </c>
      <c r="E57" s="29"/>
      <c r="F57" s="29"/>
      <c r="G57" s="29"/>
      <c r="H57" s="29"/>
      <c r="I57" s="29"/>
      <c r="J57" s="44">
        <f t="shared" si="3"/>
        <v>100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73"/>
      <c r="B58" s="42">
        <v>101</v>
      </c>
      <c r="C58" s="29"/>
      <c r="D58" s="60">
        <f t="shared" si="2"/>
        <v>0</v>
      </c>
      <c r="E58" s="29"/>
      <c r="F58" s="29"/>
      <c r="G58" s="29"/>
      <c r="H58" s="29"/>
      <c r="I58" s="29"/>
      <c r="J58" s="44">
        <f t="shared" si="3"/>
        <v>101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73"/>
      <c r="B59" s="42">
        <v>102</v>
      </c>
      <c r="C59" s="29"/>
      <c r="D59" s="60">
        <f t="shared" si="2"/>
        <v>0</v>
      </c>
      <c r="E59" s="29"/>
      <c r="F59" s="29"/>
      <c r="G59" s="29"/>
      <c r="H59" s="29"/>
      <c r="I59" s="29"/>
      <c r="J59" s="44">
        <f t="shared" si="3"/>
        <v>102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73"/>
      <c r="B60" s="42">
        <v>103</v>
      </c>
      <c r="C60" s="29"/>
      <c r="D60" s="60">
        <f t="shared" si="2"/>
        <v>0</v>
      </c>
      <c r="E60" s="29"/>
      <c r="F60" s="29"/>
      <c r="G60" s="29"/>
      <c r="H60" s="29"/>
      <c r="I60" s="29"/>
      <c r="J60" s="44">
        <f t="shared" si="3"/>
        <v>103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73"/>
      <c r="B61" s="42">
        <v>104</v>
      </c>
      <c r="C61" s="29"/>
      <c r="D61" s="60">
        <f t="shared" si="2"/>
        <v>0</v>
      </c>
      <c r="E61" s="29"/>
      <c r="F61" s="29"/>
      <c r="G61" s="29"/>
      <c r="H61" s="29"/>
      <c r="I61" s="29"/>
      <c r="J61" s="44">
        <f t="shared" si="3"/>
        <v>104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73"/>
      <c r="B62" s="42">
        <v>105</v>
      </c>
      <c r="C62" s="29"/>
      <c r="D62" s="60">
        <f t="shared" si="2"/>
        <v>0</v>
      </c>
      <c r="E62" s="29"/>
      <c r="F62" s="29"/>
      <c r="G62" s="29"/>
      <c r="H62" s="29"/>
      <c r="I62" s="29"/>
      <c r="J62" s="44">
        <f t="shared" si="3"/>
        <v>105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73"/>
      <c r="B63" s="42">
        <v>106</v>
      </c>
      <c r="C63" s="29"/>
      <c r="D63" s="60">
        <f t="shared" si="2"/>
        <v>0</v>
      </c>
      <c r="E63" s="29"/>
      <c r="F63" s="29"/>
      <c r="G63" s="29"/>
      <c r="H63" s="29"/>
      <c r="I63" s="29"/>
      <c r="J63" s="44">
        <f t="shared" si="3"/>
        <v>106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73"/>
      <c r="B64" s="42">
        <v>107</v>
      </c>
      <c r="C64" s="29"/>
      <c r="D64" s="60">
        <f t="shared" si="2"/>
        <v>0</v>
      </c>
      <c r="E64" s="29"/>
      <c r="F64" s="29"/>
      <c r="G64" s="29"/>
      <c r="H64" s="29"/>
      <c r="I64" s="29"/>
      <c r="J64" s="44">
        <f t="shared" si="3"/>
        <v>107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73"/>
      <c r="B65" s="42">
        <v>108</v>
      </c>
      <c r="C65" s="29"/>
      <c r="D65" s="60">
        <f t="shared" si="2"/>
        <v>0</v>
      </c>
      <c r="E65" s="29"/>
      <c r="F65" s="29"/>
      <c r="G65" s="29"/>
      <c r="H65" s="29"/>
      <c r="I65" s="29"/>
      <c r="J65" s="44">
        <f t="shared" si="3"/>
        <v>108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>
      <c r="A66" s="73"/>
      <c r="B66" s="42">
        <v>109</v>
      </c>
      <c r="C66" s="29"/>
      <c r="D66" s="60">
        <f t="shared" si="2"/>
        <v>0</v>
      </c>
      <c r="E66" s="29"/>
      <c r="F66" s="29"/>
      <c r="G66" s="29"/>
      <c r="H66" s="29"/>
      <c r="I66" s="29"/>
      <c r="J66" s="44">
        <f t="shared" si="3"/>
        <v>109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>
      <c r="A67" s="73"/>
      <c r="B67" s="42">
        <v>110</v>
      </c>
      <c r="C67" s="29"/>
      <c r="D67" s="60">
        <f>SUM(E67+F67+G67+H67+I67+L67+M67+N67+O67+P67+Q67+R67+S67+T67)</f>
        <v>0</v>
      </c>
      <c r="E67" s="29"/>
      <c r="F67" s="29"/>
      <c r="G67" s="29"/>
      <c r="H67" s="29"/>
      <c r="I67" s="29"/>
      <c r="J67" s="44">
        <f t="shared" si="3"/>
        <v>110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>
      <c r="A68" s="73"/>
      <c r="B68" s="42">
        <v>111</v>
      </c>
      <c r="C68" s="29"/>
      <c r="D68" s="60">
        <f t="shared" ref="D68:D78" si="4">SUM(E68+F68+G68+H68+I68+L68+M68+N68+O68+P68+Q68+R68+S68+T68)</f>
        <v>0</v>
      </c>
      <c r="E68" s="29"/>
      <c r="F68" s="29"/>
      <c r="G68" s="29"/>
      <c r="H68" s="29"/>
      <c r="I68" s="29"/>
      <c r="J68" s="44">
        <f t="shared" si="3"/>
        <v>111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>
      <c r="A69" s="73"/>
      <c r="B69" s="42">
        <v>112</v>
      </c>
      <c r="C69" s="29"/>
      <c r="D69" s="60">
        <f t="shared" si="4"/>
        <v>0</v>
      </c>
      <c r="E69" s="29"/>
      <c r="F69" s="29"/>
      <c r="G69" s="29"/>
      <c r="H69" s="29"/>
      <c r="I69" s="29"/>
      <c r="J69" s="44">
        <f t="shared" ref="J69:J77" si="5">B69:B199</f>
        <v>112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>
      <c r="A70" s="73"/>
      <c r="B70" s="42">
        <v>113</v>
      </c>
      <c r="C70" s="29"/>
      <c r="D70" s="60">
        <f t="shared" si="4"/>
        <v>0</v>
      </c>
      <c r="E70" s="29"/>
      <c r="F70" s="29"/>
      <c r="G70" s="29"/>
      <c r="H70" s="29"/>
      <c r="I70" s="29"/>
      <c r="J70" s="44">
        <f t="shared" si="5"/>
        <v>113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>
      <c r="A71" s="73"/>
      <c r="B71" s="42">
        <v>114</v>
      </c>
      <c r="C71" s="29"/>
      <c r="D71" s="60">
        <f t="shared" si="4"/>
        <v>0</v>
      </c>
      <c r="E71" s="29"/>
      <c r="F71" s="29"/>
      <c r="G71" s="29"/>
      <c r="H71" s="29"/>
      <c r="I71" s="29"/>
      <c r="J71" s="44">
        <f t="shared" si="5"/>
        <v>114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>
      <c r="A72" s="73"/>
      <c r="B72" s="42">
        <v>115</v>
      </c>
      <c r="C72" s="29"/>
      <c r="D72" s="60">
        <f t="shared" si="4"/>
        <v>0</v>
      </c>
      <c r="E72" s="29"/>
      <c r="F72" s="29"/>
      <c r="G72" s="29"/>
      <c r="H72" s="29"/>
      <c r="I72" s="29"/>
      <c r="J72" s="44">
        <f t="shared" si="5"/>
        <v>115</v>
      </c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>
      <c r="A73" s="73"/>
      <c r="B73" s="42">
        <v>116</v>
      </c>
      <c r="C73" s="29"/>
      <c r="D73" s="60">
        <f t="shared" si="4"/>
        <v>0</v>
      </c>
      <c r="E73" s="29"/>
      <c r="F73" s="29"/>
      <c r="G73" s="29"/>
      <c r="H73" s="29"/>
      <c r="I73" s="29"/>
      <c r="J73" s="44">
        <f t="shared" si="5"/>
        <v>116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>
      <c r="A74" s="73"/>
      <c r="B74" s="42">
        <v>117</v>
      </c>
      <c r="C74" s="29"/>
      <c r="D74" s="60">
        <f t="shared" si="4"/>
        <v>0</v>
      </c>
      <c r="E74" s="29"/>
      <c r="F74" s="29"/>
      <c r="G74" s="29"/>
      <c r="H74" s="29"/>
      <c r="I74" s="29"/>
      <c r="J74" s="44">
        <f t="shared" si="5"/>
        <v>117</v>
      </c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73"/>
      <c r="B75" s="42">
        <v>118</v>
      </c>
      <c r="C75" s="29"/>
      <c r="D75" s="60">
        <f t="shared" si="4"/>
        <v>0</v>
      </c>
      <c r="E75" s="29"/>
      <c r="F75" s="29"/>
      <c r="G75" s="29"/>
      <c r="H75" s="29"/>
      <c r="I75" s="29"/>
      <c r="J75" s="44">
        <f t="shared" si="5"/>
        <v>118</v>
      </c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>
      <c r="A76" s="73"/>
      <c r="B76" s="42">
        <v>119</v>
      </c>
      <c r="C76" s="29"/>
      <c r="D76" s="60">
        <f t="shared" si="4"/>
        <v>0</v>
      </c>
      <c r="E76" s="29"/>
      <c r="F76" s="29"/>
      <c r="G76" s="29"/>
      <c r="H76" s="29"/>
      <c r="I76" s="29"/>
      <c r="J76" s="44">
        <f t="shared" si="5"/>
        <v>119</v>
      </c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>
      <c r="A77" s="73"/>
      <c r="B77" s="42">
        <v>120</v>
      </c>
      <c r="C77" s="29"/>
      <c r="D77" s="60">
        <f t="shared" si="4"/>
        <v>0</v>
      </c>
      <c r="E77" s="29"/>
      <c r="F77" s="29"/>
      <c r="G77" s="29"/>
      <c r="H77" s="29"/>
      <c r="I77" s="29"/>
      <c r="J77" s="44">
        <f t="shared" si="5"/>
        <v>120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73"/>
      <c r="B78" s="42">
        <v>121</v>
      </c>
      <c r="C78" s="29"/>
      <c r="D78" s="60">
        <f t="shared" si="4"/>
        <v>0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>
      <c r="A79" s="73"/>
      <c r="B79" s="42">
        <v>122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>
      <c r="A80" s="73"/>
      <c r="B80" s="42">
        <v>123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>
      <c r="A81" s="73"/>
      <c r="B81" s="42">
        <v>124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</sheetData>
  <phoneticPr fontId="20" type="noConversion"/>
  <printOptions gridLines="1"/>
  <pageMargins left="0.74803149606299213" right="0.74803149606299213" top="0.98425196850393704" bottom="0.98425196850393704" header="0.51181102362204722" footer="0.51181102362204722"/>
  <pageSetup paperSize="8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M27"/>
  <sheetViews>
    <sheetView zoomScale="80" zoomScaleNormal="80" workbookViewId="0">
      <selection activeCell="B22" sqref="B22"/>
    </sheetView>
  </sheetViews>
  <sheetFormatPr defaultColWidth="9.140625" defaultRowHeight="12.6"/>
  <cols>
    <col min="1" max="1" width="11.42578125" customWidth="1"/>
    <col min="2" max="2" width="35" customWidth="1"/>
    <col min="3" max="3" width="14.140625" customWidth="1"/>
    <col min="4" max="4" width="11.5703125" customWidth="1"/>
    <col min="5" max="5" width="0" hidden="1" customWidth="1"/>
    <col min="7" max="7" width="13.5703125" bestFit="1" customWidth="1"/>
  </cols>
  <sheetData>
    <row r="1" spans="1:13" ht="14.45">
      <c r="A1" s="6"/>
      <c r="B1" s="11" t="s">
        <v>0</v>
      </c>
      <c r="C1" s="11"/>
      <c r="D1" s="90" t="s">
        <v>17</v>
      </c>
      <c r="E1" s="1"/>
      <c r="F1" s="1"/>
    </row>
    <row r="2" spans="1:13" ht="14.45">
      <c r="A2" s="84"/>
      <c r="B2" s="92" t="s">
        <v>18</v>
      </c>
      <c r="C2" s="92"/>
      <c r="D2" s="93"/>
      <c r="E2" s="1"/>
      <c r="F2" s="1"/>
    </row>
    <row r="3" spans="1:13" ht="14.45">
      <c r="A3" s="94" t="s">
        <v>19</v>
      </c>
      <c r="B3" s="95"/>
      <c r="C3" s="95">
        <v>2024</v>
      </c>
      <c r="D3" s="121" t="s">
        <v>20</v>
      </c>
      <c r="E3" s="51">
        <v>2009</v>
      </c>
      <c r="F3" s="1"/>
    </row>
    <row r="4" spans="1:13" ht="14.45">
      <c r="A4" s="116">
        <v>1020</v>
      </c>
      <c r="B4" s="117" t="s">
        <v>21</v>
      </c>
      <c r="C4" s="113">
        <f>Journal!E5</f>
        <v>64735.6</v>
      </c>
      <c r="D4" s="113">
        <v>187907.46</v>
      </c>
      <c r="E4" s="56">
        <v>1579.35</v>
      </c>
      <c r="F4" s="2"/>
      <c r="I4" s="16"/>
    </row>
    <row r="5" spans="1:13" ht="14.45">
      <c r="A5" s="116">
        <v>1030</v>
      </c>
      <c r="B5" s="117" t="s">
        <v>22</v>
      </c>
      <c r="C5" s="113">
        <f>Journal!F5</f>
        <v>704636.78</v>
      </c>
      <c r="D5" s="113">
        <v>198097.15</v>
      </c>
      <c r="E5" s="56">
        <v>2342.15</v>
      </c>
      <c r="F5" s="2"/>
      <c r="G5" s="46"/>
      <c r="M5" s="46"/>
    </row>
    <row r="6" spans="1:13" ht="14.45" hidden="1">
      <c r="A6" s="116">
        <v>1040</v>
      </c>
      <c r="B6" s="117" t="s">
        <v>23</v>
      </c>
      <c r="C6" s="113" t="e">
        <f>Journal!#REF!</f>
        <v>#REF!</v>
      </c>
      <c r="D6" s="113">
        <v>24108.63</v>
      </c>
      <c r="E6" s="56">
        <v>1932.63</v>
      </c>
      <c r="F6" s="2"/>
    </row>
    <row r="7" spans="1:13" ht="14.45" hidden="1">
      <c r="A7" s="116">
        <v>1050</v>
      </c>
      <c r="B7" s="117" t="s">
        <v>24</v>
      </c>
      <c r="C7" s="113" t="e">
        <f>Journal!#REF!</f>
        <v>#REF!</v>
      </c>
      <c r="D7" s="113">
        <v>2190</v>
      </c>
      <c r="E7" s="56">
        <v>62.9</v>
      </c>
      <c r="F7" s="1"/>
    </row>
    <row r="8" spans="1:13" ht="14.45">
      <c r="A8" s="117"/>
      <c r="B8" s="117"/>
      <c r="C8" s="117"/>
      <c r="D8" s="114"/>
      <c r="E8" s="57"/>
      <c r="F8" s="1"/>
    </row>
    <row r="9" spans="1:13" ht="14.45">
      <c r="A9" s="116"/>
      <c r="B9" s="117" t="s">
        <v>25</v>
      </c>
      <c r="C9" s="127">
        <f>C4+C5</f>
        <v>769372.38</v>
      </c>
      <c r="D9" s="112">
        <f>SUM(D4:D7)</f>
        <v>412303.24</v>
      </c>
      <c r="E9" s="58">
        <f>SUM(E4:E7)</f>
        <v>5917.03</v>
      </c>
      <c r="F9" s="1"/>
    </row>
    <row r="10" spans="1:13" ht="14.45">
      <c r="A10" s="116"/>
      <c r="B10" s="117"/>
      <c r="C10" s="117"/>
      <c r="D10" s="114"/>
      <c r="E10" s="57"/>
      <c r="F10" s="1"/>
      <c r="G10" s="64"/>
    </row>
    <row r="11" spans="1:13" ht="14.45">
      <c r="A11" s="117"/>
      <c r="B11" s="117"/>
      <c r="C11" s="117"/>
      <c r="D11" s="114"/>
      <c r="E11" s="57"/>
      <c r="F11" s="1"/>
    </row>
    <row r="12" spans="1:13" ht="14.45">
      <c r="A12" s="116">
        <v>2900</v>
      </c>
      <c r="B12" s="117" t="s">
        <v>26</v>
      </c>
      <c r="C12" s="117"/>
      <c r="D12" s="113"/>
      <c r="E12" s="56">
        <f>E18</f>
        <v>11239.400000000009</v>
      </c>
      <c r="F12" s="1"/>
    </row>
    <row r="13" spans="1:13" ht="14.45">
      <c r="A13" s="117"/>
      <c r="B13" s="117"/>
      <c r="C13" s="117"/>
      <c r="D13" s="114"/>
      <c r="E13" s="57"/>
      <c r="F13" s="1"/>
    </row>
    <row r="14" spans="1:13" ht="14.45">
      <c r="A14" s="116"/>
      <c r="B14" s="117" t="s">
        <v>27</v>
      </c>
      <c r="C14" s="127">
        <f>SUM(C12:C12)</f>
        <v>0</v>
      </c>
      <c r="D14" s="112"/>
      <c r="E14" s="58">
        <f>SUM(E12:E12)</f>
        <v>11239.400000000009</v>
      </c>
      <c r="F14" s="1"/>
    </row>
    <row r="15" spans="1:13" ht="14.45">
      <c r="A15" s="118"/>
      <c r="B15" s="119"/>
      <c r="C15" s="119"/>
      <c r="D15" s="114"/>
      <c r="E15" s="57"/>
      <c r="F15" s="1"/>
    </row>
    <row r="16" spans="1:13" ht="14.45">
      <c r="A16" s="116">
        <v>2900</v>
      </c>
      <c r="B16" s="117" t="s">
        <v>28</v>
      </c>
      <c r="C16" s="117" t="e">
        <f>Journal!E6+Journal!F5+Journal!#REF!+Journal!#REF!</f>
        <v>#REF!</v>
      </c>
      <c r="D16" s="114">
        <v>374713.14</v>
      </c>
      <c r="E16" s="57">
        <v>29552.11</v>
      </c>
      <c r="F16" s="2"/>
      <c r="G16" s="152"/>
    </row>
    <row r="17" spans="1:7" ht="14.45">
      <c r="A17" s="96"/>
      <c r="B17" s="120" t="s">
        <v>29</v>
      </c>
      <c r="C17" s="128">
        <f>Resultatregnskap!C27-1</f>
        <v>-1</v>
      </c>
      <c r="D17" s="126">
        <v>42263</v>
      </c>
      <c r="E17" s="59">
        <f>Resultatregnskap!G27</f>
        <v>-18312.709999999992</v>
      </c>
    </row>
    <row r="18" spans="1:7" ht="14.45">
      <c r="A18" s="96"/>
      <c r="B18" s="120" t="s">
        <v>30</v>
      </c>
      <c r="C18" s="128" t="e">
        <f>C16-C17</f>
        <v>#REF!</v>
      </c>
      <c r="D18" s="115">
        <f>SUM(D16:D17)</f>
        <v>416976.14</v>
      </c>
      <c r="E18" s="59">
        <f t="shared" ref="E18" si="0">SUM(E16:E17)</f>
        <v>11239.400000000009</v>
      </c>
    </row>
    <row r="19" spans="1:7" ht="14.1">
      <c r="A19" s="18"/>
      <c r="B19" s="18"/>
      <c r="C19" s="18"/>
      <c r="D19" s="18"/>
      <c r="E19" s="18"/>
      <c r="G19" s="152"/>
    </row>
    <row r="20" spans="1:7" ht="14.1">
      <c r="A20" s="18"/>
      <c r="B20" s="18"/>
      <c r="C20" s="151"/>
      <c r="D20" s="18"/>
      <c r="E20" s="18"/>
    </row>
    <row r="21" spans="1:7" ht="14.1">
      <c r="A21" s="18"/>
      <c r="B21" s="18"/>
      <c r="C21" s="18"/>
      <c r="D21" s="18"/>
      <c r="E21" s="18"/>
    </row>
    <row r="22" spans="1:7" ht="14.45">
      <c r="A22" s="18"/>
      <c r="B22" s="97"/>
      <c r="C22" s="97"/>
      <c r="D22" s="19"/>
      <c r="E22" s="18"/>
    </row>
    <row r="23" spans="1:7" ht="14.1">
      <c r="A23" s="18"/>
      <c r="B23" s="98"/>
      <c r="C23" s="98"/>
      <c r="D23" s="39"/>
      <c r="E23" s="18"/>
    </row>
    <row r="24" spans="1:7">
      <c r="B24" s="99"/>
      <c r="C24" s="99"/>
      <c r="D24" s="153"/>
    </row>
    <row r="25" spans="1:7" ht="12.95">
      <c r="B25" s="86"/>
      <c r="C25" s="86"/>
      <c r="D25" s="17"/>
    </row>
    <row r="26" spans="1:7" ht="12.95">
      <c r="B26" s="86"/>
      <c r="C26" s="86"/>
      <c r="D26" s="17"/>
    </row>
    <row r="27" spans="1:7">
      <c r="B27" s="66"/>
      <c r="C27" s="66"/>
      <c r="D27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H91"/>
  <sheetViews>
    <sheetView zoomScale="90" zoomScaleNormal="90" workbookViewId="0">
      <selection activeCell="D17" sqref="D17"/>
    </sheetView>
  </sheetViews>
  <sheetFormatPr defaultColWidth="9.140625" defaultRowHeight="12.6"/>
  <cols>
    <col min="1" max="1" width="11.42578125" customWidth="1"/>
    <col min="2" max="2" width="36.85546875" customWidth="1"/>
    <col min="3" max="6" width="12.140625" customWidth="1"/>
    <col min="7" max="7" width="11.42578125" customWidth="1"/>
    <col min="8" max="8" width="10.42578125" customWidth="1"/>
  </cols>
  <sheetData>
    <row r="1" spans="1:8" ht="14.45">
      <c r="A1" s="8"/>
      <c r="B1" s="11" t="s">
        <v>31</v>
      </c>
      <c r="C1" s="90"/>
      <c r="D1" s="91"/>
      <c r="E1" s="68"/>
      <c r="F1" s="68"/>
      <c r="G1" s="7"/>
    </row>
    <row r="2" spans="1:8" ht="12.95">
      <c r="A2" s="9"/>
      <c r="B2" s="76" t="s">
        <v>32</v>
      </c>
      <c r="C2" s="52"/>
      <c r="D2" s="52"/>
      <c r="E2" s="52"/>
      <c r="F2" s="52"/>
      <c r="G2" s="7"/>
      <c r="H2" s="63" t="s">
        <v>33</v>
      </c>
    </row>
    <row r="3" spans="1:8" ht="12.95">
      <c r="A3" s="9"/>
      <c r="B3" s="76"/>
      <c r="C3" s="52"/>
      <c r="D3" s="52"/>
      <c r="E3" s="52"/>
      <c r="F3" s="52"/>
      <c r="G3" s="7"/>
      <c r="H3" s="63"/>
    </row>
    <row r="4" spans="1:8" ht="12.95">
      <c r="A4" s="9"/>
      <c r="B4" s="76"/>
      <c r="C4" s="52"/>
      <c r="D4" s="52"/>
      <c r="E4" s="52"/>
      <c r="F4" s="52"/>
      <c r="G4" s="7"/>
      <c r="H4" s="63"/>
    </row>
    <row r="5" spans="1:8" ht="12.95">
      <c r="A5" s="77"/>
      <c r="B5" s="78"/>
      <c r="C5" s="79">
        <v>2024</v>
      </c>
      <c r="D5" s="79" t="s">
        <v>34</v>
      </c>
      <c r="E5" s="79" t="s">
        <v>35</v>
      </c>
      <c r="F5" s="79">
        <v>2023</v>
      </c>
      <c r="G5" s="50">
        <v>2009</v>
      </c>
      <c r="H5" s="63" t="s">
        <v>36</v>
      </c>
    </row>
    <row r="6" spans="1:8" ht="12.95">
      <c r="A6" s="101" t="s">
        <v>19</v>
      </c>
      <c r="B6" s="100" t="s">
        <v>37</v>
      </c>
      <c r="C6" s="100"/>
      <c r="D6" s="102"/>
      <c r="E6" s="80"/>
      <c r="F6" s="80"/>
      <c r="G6" s="53"/>
      <c r="H6" s="61"/>
    </row>
    <row r="7" spans="1:8" ht="12.95">
      <c r="A7" s="101">
        <v>3010</v>
      </c>
      <c r="B7" s="103" t="str">
        <f>Budsjett!D5</f>
        <v>Kontingent</v>
      </c>
      <c r="C7" s="104">
        <f>Journal!G5</f>
        <v>0</v>
      </c>
      <c r="D7" s="104">
        <f>Budsjett!E5</f>
        <v>440000</v>
      </c>
      <c r="E7" s="110">
        <f>C7+D7</f>
        <v>440000</v>
      </c>
      <c r="F7" s="110"/>
      <c r="G7" s="54">
        <v>112599.59</v>
      </c>
      <c r="H7" s="61">
        <v>130000</v>
      </c>
    </row>
    <row r="8" spans="1:8" ht="12.95">
      <c r="A8" s="101">
        <v>3810</v>
      </c>
      <c r="B8" s="105" t="str">
        <f>Budsjett!D7</f>
        <v>Renter</v>
      </c>
      <c r="C8" s="104">
        <f>Journal!I5</f>
        <v>0</v>
      </c>
      <c r="D8" s="104">
        <f>Budsjett!E7</f>
        <v>18000</v>
      </c>
      <c r="E8" s="110">
        <f t="shared" ref="E8:E10" si="0">C8+D8</f>
        <v>18000</v>
      </c>
      <c r="F8" s="110"/>
      <c r="G8" s="54">
        <v>64</v>
      </c>
      <c r="H8" s="61">
        <v>4000</v>
      </c>
    </row>
    <row r="9" spans="1:8" ht="12.95">
      <c r="A9" s="101"/>
      <c r="B9" s="105" t="str">
        <f>Journal!H4</f>
        <v>Andre inteketer</v>
      </c>
      <c r="C9" s="104">
        <f>Journal!H5</f>
        <v>0</v>
      </c>
      <c r="D9" s="104"/>
      <c r="E9" s="110">
        <f t="shared" si="0"/>
        <v>0</v>
      </c>
      <c r="F9" s="110"/>
      <c r="G9" s="54"/>
      <c r="H9" s="61"/>
    </row>
    <row r="10" spans="1:8" ht="12.95">
      <c r="A10" s="101"/>
      <c r="B10" s="105" t="str">
        <f>Budsjett!D9</f>
        <v>Oppsparte midler</v>
      </c>
      <c r="C10" s="104"/>
      <c r="D10" s="104">
        <f>Budsjett!E9</f>
        <v>48500</v>
      </c>
      <c r="E10" s="110">
        <f t="shared" si="0"/>
        <v>48500</v>
      </c>
      <c r="F10" s="110"/>
      <c r="G10" s="54"/>
      <c r="H10" s="61"/>
    </row>
    <row r="11" spans="1:8" ht="12.95">
      <c r="A11" s="101"/>
      <c r="B11" s="103" t="s">
        <v>38</v>
      </c>
      <c r="C11" s="106">
        <f>SUM(C7:C10)</f>
        <v>0</v>
      </c>
      <c r="D11" s="109">
        <f>SUM(D7:D10)</f>
        <v>506500</v>
      </c>
      <c r="E11" s="111">
        <f>SUM(E7:E10)</f>
        <v>506500</v>
      </c>
      <c r="F11" s="111">
        <f>SUM(F7:F10)</f>
        <v>0</v>
      </c>
      <c r="G11" s="54">
        <f t="shared" ref="G11:H11" si="1">SUM(G7:G8)</f>
        <v>112663.59</v>
      </c>
      <c r="H11" s="61">
        <f t="shared" si="1"/>
        <v>134000</v>
      </c>
    </row>
    <row r="12" spans="1:8" ht="12.95">
      <c r="A12" s="101"/>
      <c r="B12" s="103"/>
      <c r="C12" s="103"/>
      <c r="D12" s="40"/>
      <c r="E12" s="110"/>
      <c r="F12" s="110"/>
      <c r="G12" s="55"/>
      <c r="H12" s="61"/>
    </row>
    <row r="13" spans="1:8" ht="12.95">
      <c r="A13" s="101"/>
      <c r="B13" s="100" t="s">
        <v>39</v>
      </c>
      <c r="C13" s="103"/>
      <c r="D13" s="107"/>
      <c r="E13" s="110"/>
      <c r="F13" s="110"/>
      <c r="G13" s="53"/>
      <c r="H13" s="61"/>
    </row>
    <row r="14" spans="1:8" ht="12.95">
      <c r="A14" s="101">
        <v>6010</v>
      </c>
      <c r="B14" s="103" t="str">
        <f>Budsjett!A42</f>
        <v>Adminsitrasjon</v>
      </c>
      <c r="C14" s="104">
        <f>Journal!L5</f>
        <v>0</v>
      </c>
      <c r="D14" s="104">
        <f>Budsjett!C49</f>
        <v>24500</v>
      </c>
      <c r="E14" s="110">
        <f t="shared" ref="E14:E23" si="2">D14-C14</f>
        <v>24500</v>
      </c>
      <c r="F14" s="110"/>
      <c r="G14" s="54">
        <v>11615.4</v>
      </c>
      <c r="H14" s="61">
        <v>7000</v>
      </c>
    </row>
    <row r="15" spans="1:8" ht="12.95">
      <c r="A15" s="101">
        <v>6810</v>
      </c>
      <c r="B15" s="103" t="str">
        <f>Budsjett!A40</f>
        <v>Kurs</v>
      </c>
      <c r="C15" s="104">
        <f>Journal!M5</f>
        <v>0</v>
      </c>
      <c r="D15" s="104">
        <f>Budsjett!C41</f>
        <v>70000</v>
      </c>
      <c r="E15" s="110">
        <f t="shared" si="2"/>
        <v>70000</v>
      </c>
      <c r="F15" s="110"/>
      <c r="G15" s="54">
        <v>5974.44</v>
      </c>
      <c r="H15" s="61">
        <v>1000</v>
      </c>
    </row>
    <row r="16" spans="1:8" ht="12.95">
      <c r="A16" s="101">
        <v>7010</v>
      </c>
      <c r="B16" s="103" t="str">
        <f>Budsjett!A34</f>
        <v>Bilgodtgjering</v>
      </c>
      <c r="C16" s="104">
        <f>Journal!N5</f>
        <v>0</v>
      </c>
      <c r="D16" s="104">
        <f>Budsjett!C35</f>
        <v>3000</v>
      </c>
      <c r="E16" s="110">
        <f t="shared" si="2"/>
        <v>3000</v>
      </c>
      <c r="F16" s="110"/>
      <c r="G16" s="54">
        <v>18199.75</v>
      </c>
      <c r="H16" s="61">
        <v>18000</v>
      </c>
    </row>
    <row r="17" spans="1:8" ht="12.95">
      <c r="A17" s="101">
        <v>7110</v>
      </c>
      <c r="B17" s="103" t="str">
        <f>Budsjett!A22</f>
        <v>Møter</v>
      </c>
      <c r="C17" s="104">
        <f>Journal!O5</f>
        <v>0</v>
      </c>
      <c r="D17" s="104">
        <f>Budsjett!C26</f>
        <v>0</v>
      </c>
      <c r="E17" s="110">
        <f t="shared" si="2"/>
        <v>0</v>
      </c>
      <c r="F17" s="110"/>
      <c r="G17" s="54">
        <v>12988.06</v>
      </c>
      <c r="H17" s="61">
        <v>17000</v>
      </c>
    </row>
    <row r="18" spans="1:8" ht="12.95">
      <c r="A18" s="101">
        <v>7150</v>
      </c>
      <c r="B18" s="103" t="str">
        <f>Budsjett!A28</f>
        <v>Medlemsarr.</v>
      </c>
      <c r="C18" s="104">
        <f>Journal!P5</f>
        <v>0</v>
      </c>
      <c r="D18" s="104">
        <f>Budsjett!C32</f>
        <v>40000</v>
      </c>
      <c r="E18" s="110">
        <f t="shared" si="2"/>
        <v>40000</v>
      </c>
      <c r="F18" s="110"/>
      <c r="G18" s="54">
        <v>38771.25</v>
      </c>
      <c r="H18" s="61">
        <v>22000</v>
      </c>
    </row>
    <row r="19" spans="1:8" ht="12.95">
      <c r="A19" s="101"/>
      <c r="B19" s="103" t="str">
        <f>Budsjett!A50</f>
        <v>Seksjonsarbeid</v>
      </c>
      <c r="C19" s="104">
        <f>Journal!Q5</f>
        <v>0</v>
      </c>
      <c r="D19" s="104">
        <f>Budsjett!C55</f>
        <v>68000</v>
      </c>
      <c r="E19" s="110">
        <f t="shared" si="2"/>
        <v>68000</v>
      </c>
      <c r="F19" s="110"/>
      <c r="G19" s="54"/>
      <c r="H19" s="61"/>
    </row>
    <row r="20" spans="1:8" ht="12.95">
      <c r="A20" s="101">
        <v>7210</v>
      </c>
      <c r="B20" s="103" t="str">
        <f>Budsjett!A5</f>
        <v>Honorar</v>
      </c>
      <c r="C20" s="108">
        <f>Journal!U5</f>
        <v>0</v>
      </c>
      <c r="D20" s="104">
        <f>Budsjett!C21</f>
        <v>129000</v>
      </c>
      <c r="E20" s="110">
        <f t="shared" si="2"/>
        <v>129000</v>
      </c>
      <c r="F20" s="110"/>
      <c r="G20" s="54">
        <v>17000</v>
      </c>
      <c r="H20" s="61">
        <v>32000</v>
      </c>
    </row>
    <row r="21" spans="1:8" ht="12.95">
      <c r="A21" s="101">
        <v>7250</v>
      </c>
      <c r="B21" s="103" t="str">
        <f>Budsjett!A20</f>
        <v>Arb-g-avg</v>
      </c>
      <c r="C21" s="104">
        <f>Journal!R5</f>
        <v>0</v>
      </c>
      <c r="D21" s="104">
        <f>Budsjett!B20</f>
        <v>17500</v>
      </c>
      <c r="E21" s="110">
        <f t="shared" si="2"/>
        <v>17500</v>
      </c>
      <c r="F21" s="110"/>
      <c r="G21" s="54">
        <v>1802</v>
      </c>
      <c r="H21" s="61">
        <v>3000</v>
      </c>
    </row>
    <row r="22" spans="1:8" ht="12.95">
      <c r="A22" s="101">
        <v>7310</v>
      </c>
      <c r="B22" s="103" t="str">
        <f>Budsjett!A36</f>
        <v>Blomster/gaver</v>
      </c>
      <c r="C22" s="104">
        <f>Journal!S5</f>
        <v>0</v>
      </c>
      <c r="D22" s="104">
        <f>Budsjett!C37</f>
        <v>15000</v>
      </c>
      <c r="E22" s="110">
        <f t="shared" si="2"/>
        <v>15000</v>
      </c>
      <c r="F22" s="110"/>
      <c r="G22" s="54">
        <v>14040.9</v>
      </c>
      <c r="H22" s="61">
        <v>30000</v>
      </c>
    </row>
    <row r="23" spans="1:8" ht="12.95">
      <c r="A23" s="101">
        <v>7410</v>
      </c>
      <c r="B23" s="103" t="str">
        <f>Budsjett!A38</f>
        <v>Kontingent medl.</v>
      </c>
      <c r="C23" s="104">
        <f>Journal!T5</f>
        <v>0</v>
      </c>
      <c r="D23" s="104">
        <f>Budsjett!C39</f>
        <v>20000</v>
      </c>
      <c r="E23" s="110">
        <f t="shared" si="2"/>
        <v>20000</v>
      </c>
      <c r="F23" s="110"/>
      <c r="G23" s="54">
        <v>10584.5</v>
      </c>
      <c r="H23" s="61">
        <v>7000</v>
      </c>
    </row>
    <row r="24" spans="1:8" ht="11.1" customHeight="1">
      <c r="A24" s="101"/>
      <c r="B24" s="78" t="s">
        <v>40</v>
      </c>
      <c r="C24" s="81"/>
      <c r="D24" s="81">
        <f>Budsjett!B20</f>
        <v>17500</v>
      </c>
      <c r="E24" s="110"/>
      <c r="F24" s="110"/>
      <c r="G24" s="54"/>
      <c r="H24" s="61"/>
    </row>
    <row r="25" spans="1:8" ht="12.95">
      <c r="A25" s="77"/>
      <c r="B25" s="103" t="s">
        <v>41</v>
      </c>
      <c r="C25" s="106">
        <f>SUM(C14:C23)</f>
        <v>0</v>
      </c>
      <c r="D25" s="109">
        <f>SUM(D14:D23)</f>
        <v>387000</v>
      </c>
      <c r="E25" s="111">
        <f>D25-C25</f>
        <v>387000</v>
      </c>
      <c r="F25" s="111">
        <f>SUM(F14:F23)</f>
        <v>0</v>
      </c>
      <c r="G25" s="54">
        <f>SUM(G14:G23)</f>
        <v>130976.29999999999</v>
      </c>
      <c r="H25" s="62">
        <f>SUM(H14:H23)</f>
        <v>137000</v>
      </c>
    </row>
    <row r="26" spans="1:8" ht="12.95">
      <c r="A26" s="77"/>
      <c r="B26" s="103"/>
      <c r="C26" s="104"/>
      <c r="D26" s="82"/>
      <c r="E26" s="110"/>
      <c r="F26" s="110"/>
      <c r="G26" s="54"/>
      <c r="H26" s="62"/>
    </row>
    <row r="27" spans="1:8" ht="12.95">
      <c r="A27" s="77"/>
      <c r="B27" s="103" t="s">
        <v>42</v>
      </c>
      <c r="C27" s="111">
        <f>C11+C25</f>
        <v>0</v>
      </c>
      <c r="D27" s="109">
        <f>D11-D25</f>
        <v>119500</v>
      </c>
      <c r="E27" s="111">
        <f>C27-D27</f>
        <v>-119500</v>
      </c>
      <c r="F27" s="111">
        <f>F11-F25</f>
        <v>0</v>
      </c>
      <c r="G27" s="54">
        <f>G11-G25</f>
        <v>-18312.709999999992</v>
      </c>
      <c r="H27" s="62">
        <f>SUM(H11-H25)</f>
        <v>-3000</v>
      </c>
    </row>
    <row r="28" spans="1:8" ht="12.95">
      <c r="A28" s="83"/>
      <c r="B28" s="84"/>
      <c r="C28" s="85"/>
      <c r="D28" s="85"/>
      <c r="E28" s="85"/>
      <c r="F28" s="85"/>
      <c r="G28" s="3"/>
    </row>
    <row r="29" spans="1:8" ht="12.95">
      <c r="A29" s="122"/>
      <c r="B29" s="47"/>
      <c r="C29" s="47"/>
      <c r="D29" s="76"/>
      <c r="E29" s="76"/>
      <c r="F29" s="76"/>
      <c r="G29" s="17"/>
    </row>
    <row r="30" spans="1:8" ht="12.95">
      <c r="A30" s="123"/>
      <c r="B30" s="17"/>
      <c r="C30" s="48"/>
      <c r="D30" s="87"/>
      <c r="G30" s="17"/>
    </row>
    <row r="31" spans="1:8" ht="12.95">
      <c r="A31" s="17"/>
      <c r="B31" s="17"/>
      <c r="C31" s="38"/>
      <c r="D31" s="88"/>
      <c r="G31" s="17"/>
    </row>
    <row r="32" spans="1:8" ht="12.95">
      <c r="A32" s="17"/>
      <c r="B32" s="17"/>
      <c r="C32" s="38"/>
      <c r="D32" s="88"/>
      <c r="G32" s="17"/>
    </row>
    <row r="33" spans="1:8" ht="12.95">
      <c r="A33" s="47"/>
      <c r="B33" s="17"/>
      <c r="C33" s="38"/>
      <c r="D33" s="88"/>
      <c r="G33" s="17"/>
    </row>
    <row r="34" spans="1:8" ht="12.95">
      <c r="A34" s="122"/>
      <c r="B34" s="47"/>
      <c r="C34" s="49"/>
      <c r="D34" s="89"/>
      <c r="G34" s="17"/>
    </row>
    <row r="35" spans="1:8" ht="12.95">
      <c r="A35" s="123"/>
      <c r="B35" s="17"/>
      <c r="C35" s="48"/>
      <c r="D35" s="87"/>
      <c r="G35" s="17"/>
    </row>
    <row r="36" spans="1:8" ht="12.95">
      <c r="A36" s="17"/>
      <c r="B36" s="17"/>
      <c r="C36" s="38"/>
      <c r="D36" s="88"/>
      <c r="G36" s="17"/>
    </row>
    <row r="37" spans="1:8" ht="12.95">
      <c r="A37" s="17"/>
      <c r="B37" s="17"/>
      <c r="C37" s="38"/>
      <c r="D37" s="88"/>
      <c r="F37" s="88"/>
      <c r="H37" s="88"/>
    </row>
    <row r="38" spans="1:8" ht="12.95">
      <c r="A38" s="17"/>
      <c r="B38" s="17"/>
      <c r="C38" s="38"/>
      <c r="D38" s="88"/>
      <c r="F38" s="88"/>
      <c r="H38" s="88"/>
    </row>
    <row r="39" spans="1:8" ht="12.95">
      <c r="A39" s="122"/>
      <c r="B39" s="47"/>
      <c r="C39" s="38"/>
      <c r="D39" s="88"/>
      <c r="F39" s="88"/>
      <c r="H39" s="88"/>
    </row>
    <row r="40" spans="1:8" ht="12.95">
      <c r="A40" s="123"/>
      <c r="B40" s="17"/>
      <c r="C40" s="48"/>
      <c r="D40" s="87"/>
      <c r="E40" s="84"/>
      <c r="F40" s="84"/>
    </row>
    <row r="41" spans="1:8" ht="12.95">
      <c r="A41" s="122"/>
      <c r="B41" s="17"/>
      <c r="C41" s="38"/>
      <c r="D41" s="38"/>
      <c r="E41" s="38"/>
      <c r="F41" s="38"/>
    </row>
    <row r="42" spans="1:8" ht="12.95">
      <c r="A42" s="124"/>
      <c r="B42" s="17"/>
      <c r="C42" s="38"/>
      <c r="D42" s="38"/>
      <c r="E42" s="38"/>
      <c r="F42" s="38"/>
    </row>
    <row r="43" spans="1:8" ht="12.95">
      <c r="A43" s="124"/>
      <c r="B43" s="17"/>
      <c r="C43" s="38"/>
      <c r="D43" s="88"/>
      <c r="E43" s="88"/>
      <c r="F43" s="88"/>
    </row>
    <row r="44" spans="1:8" ht="12.95">
      <c r="A44" s="17"/>
      <c r="B44" s="47"/>
      <c r="C44" s="125"/>
      <c r="D44" s="17"/>
      <c r="E44" s="17"/>
      <c r="F44" s="17"/>
      <c r="G44" s="17"/>
    </row>
    <row r="45" spans="1:8" ht="12.95">
      <c r="A45" s="17"/>
      <c r="B45" s="17"/>
      <c r="C45" s="38"/>
      <c r="D45" s="17"/>
      <c r="E45" s="17"/>
      <c r="F45" s="17"/>
      <c r="G45" s="17"/>
    </row>
    <row r="46" spans="1:8" ht="12.95">
      <c r="A46" s="17"/>
      <c r="B46" s="17"/>
      <c r="C46" s="38"/>
      <c r="D46" s="17"/>
      <c r="E46" s="17"/>
      <c r="F46" s="17"/>
      <c r="G46" s="17"/>
    </row>
    <row r="47" spans="1:8" ht="12.95">
      <c r="A47" s="17"/>
      <c r="B47" s="17"/>
      <c r="C47" s="17"/>
      <c r="D47" s="17"/>
      <c r="E47" s="17"/>
      <c r="F47" s="17"/>
      <c r="G47" s="17"/>
    </row>
    <row r="48" spans="1:8" ht="12.95">
      <c r="A48" s="17"/>
      <c r="B48" s="17"/>
      <c r="C48" s="17"/>
      <c r="D48" s="17"/>
      <c r="E48" s="17"/>
      <c r="F48" s="17"/>
      <c r="G48" s="17"/>
    </row>
    <row r="49" spans="1:7" ht="12.95">
      <c r="A49" s="17"/>
      <c r="B49" s="17"/>
      <c r="C49" s="17"/>
      <c r="D49" s="17"/>
      <c r="E49" s="17"/>
      <c r="F49" s="17"/>
      <c r="G49" s="17"/>
    </row>
    <row r="50" spans="1:7" ht="12.95">
      <c r="A50" s="17"/>
      <c r="B50" s="17"/>
      <c r="C50" s="17"/>
      <c r="D50" s="17"/>
      <c r="E50" s="17"/>
      <c r="F50" s="17"/>
      <c r="G50" s="17"/>
    </row>
    <row r="51" spans="1:7" ht="12.95">
      <c r="A51" s="17"/>
      <c r="B51" s="17"/>
      <c r="C51" s="17"/>
      <c r="D51" s="17"/>
      <c r="E51" s="17"/>
      <c r="F51" s="17"/>
      <c r="G51" s="17"/>
    </row>
    <row r="52" spans="1:7" ht="12.95">
      <c r="A52" s="17"/>
      <c r="B52" s="17"/>
      <c r="C52" s="17"/>
      <c r="D52" s="17"/>
      <c r="E52" s="17"/>
      <c r="F52" s="17"/>
      <c r="G52" s="17"/>
    </row>
    <row r="53" spans="1:7" ht="12.95">
      <c r="A53" s="17"/>
      <c r="B53" s="17"/>
      <c r="C53" s="17"/>
      <c r="D53" s="17"/>
      <c r="E53" s="17"/>
      <c r="F53" s="17"/>
      <c r="G53" s="17"/>
    </row>
    <row r="54" spans="1:7" ht="12.95">
      <c r="A54" s="17"/>
      <c r="B54" s="17"/>
      <c r="C54" s="17"/>
      <c r="D54" s="17"/>
      <c r="E54" s="17"/>
      <c r="F54" s="17"/>
      <c r="G54" s="17"/>
    </row>
    <row r="55" spans="1:7" ht="12.95">
      <c r="A55" s="17"/>
      <c r="B55" s="17"/>
      <c r="C55" s="17"/>
      <c r="D55" s="17"/>
      <c r="E55" s="17"/>
      <c r="F55" s="17"/>
      <c r="G55" s="17"/>
    </row>
    <row r="56" spans="1:7" ht="12.95">
      <c r="A56" s="17"/>
      <c r="B56" s="17"/>
      <c r="C56" s="17"/>
      <c r="D56" s="17"/>
      <c r="E56" s="17"/>
      <c r="F56" s="17"/>
      <c r="G56" s="17"/>
    </row>
    <row r="57" spans="1:7" ht="12.95">
      <c r="A57" s="17"/>
      <c r="B57" s="17"/>
      <c r="C57" s="17"/>
      <c r="D57" s="17"/>
      <c r="E57" s="17"/>
      <c r="F57" s="17"/>
      <c r="G57" s="17"/>
    </row>
    <row r="58" spans="1:7" ht="12.95">
      <c r="A58" s="7"/>
      <c r="B58" s="7"/>
      <c r="C58" s="7"/>
      <c r="D58" s="7"/>
      <c r="E58" s="7"/>
      <c r="F58" s="7"/>
      <c r="G58" s="7"/>
    </row>
    <row r="59" spans="1:7" ht="12.95">
      <c r="A59" s="7"/>
      <c r="B59" s="7"/>
      <c r="C59" s="7"/>
      <c r="D59" s="7"/>
      <c r="E59" s="7"/>
      <c r="F59" s="7"/>
      <c r="G59" s="7"/>
    </row>
    <row r="60" spans="1:7" ht="12.95">
      <c r="A60" s="7"/>
      <c r="B60" s="7"/>
      <c r="C60" s="7"/>
      <c r="D60" s="7"/>
      <c r="E60" s="7"/>
      <c r="F60" s="7"/>
      <c r="G60" s="7"/>
    </row>
    <row r="61" spans="1:7" ht="12.95">
      <c r="A61" s="7"/>
      <c r="B61" s="7"/>
      <c r="C61" s="7"/>
      <c r="D61" s="7"/>
      <c r="E61" s="7"/>
      <c r="F61" s="7"/>
      <c r="G61" s="7"/>
    </row>
    <row r="62" spans="1:7" ht="12.95">
      <c r="A62" s="7"/>
      <c r="B62" s="7"/>
      <c r="C62" s="7"/>
      <c r="D62" s="7"/>
      <c r="E62" s="7"/>
      <c r="F62" s="7"/>
      <c r="G62" s="7"/>
    </row>
    <row r="63" spans="1:7" ht="12.95">
      <c r="A63" s="7"/>
      <c r="B63" s="7"/>
      <c r="C63" s="7"/>
      <c r="D63" s="7"/>
      <c r="E63" s="7"/>
      <c r="F63" s="7"/>
      <c r="G63" s="7"/>
    </row>
    <row r="64" spans="1:7" ht="12.95">
      <c r="A64" s="7"/>
      <c r="B64" s="7"/>
      <c r="C64" s="7"/>
      <c r="D64" s="7"/>
      <c r="E64" s="7"/>
      <c r="F64" s="7"/>
      <c r="G64" s="7"/>
    </row>
    <row r="65" spans="1:7" ht="12.95">
      <c r="A65" s="7"/>
      <c r="B65" s="7"/>
      <c r="C65" s="7"/>
      <c r="D65" s="7"/>
      <c r="E65" s="7"/>
      <c r="F65" s="7"/>
      <c r="G65" s="7"/>
    </row>
    <row r="66" spans="1:7" ht="12.95">
      <c r="A66" s="7"/>
      <c r="B66" s="7"/>
      <c r="C66" s="7"/>
      <c r="D66" s="7"/>
      <c r="E66" s="7"/>
      <c r="F66" s="7"/>
      <c r="G66" s="7"/>
    </row>
    <row r="67" spans="1:7" ht="12.95">
      <c r="A67" s="7"/>
      <c r="B67" s="7"/>
      <c r="C67" s="7"/>
      <c r="D67" s="7"/>
      <c r="E67" s="7"/>
      <c r="F67" s="7"/>
      <c r="G67" s="7"/>
    </row>
    <row r="68" spans="1:7" ht="12.95">
      <c r="A68" s="7"/>
      <c r="B68" s="7"/>
      <c r="C68" s="7"/>
      <c r="D68" s="7"/>
      <c r="E68" s="7"/>
      <c r="F68" s="7"/>
      <c r="G68" s="7"/>
    </row>
    <row r="69" spans="1:7" ht="12.95">
      <c r="A69" s="7"/>
      <c r="B69" s="7"/>
      <c r="C69" s="7"/>
      <c r="D69" s="7"/>
      <c r="E69" s="7"/>
      <c r="F69" s="7"/>
      <c r="G69" s="7"/>
    </row>
    <row r="70" spans="1:7" ht="12.95">
      <c r="A70" s="7"/>
      <c r="B70" s="7"/>
      <c r="C70" s="7"/>
      <c r="D70" s="7"/>
      <c r="E70" s="7"/>
      <c r="F70" s="7"/>
      <c r="G70" s="7"/>
    </row>
    <row r="71" spans="1:7" ht="12.95">
      <c r="A71" s="7"/>
      <c r="B71" s="7"/>
      <c r="C71" s="7"/>
      <c r="D71" s="7"/>
      <c r="E71" s="7"/>
      <c r="F71" s="7"/>
      <c r="G71" s="7"/>
    </row>
    <row r="72" spans="1:7" ht="12.95">
      <c r="A72" s="7"/>
      <c r="B72" s="7"/>
      <c r="C72" s="7"/>
      <c r="D72" s="7"/>
      <c r="E72" s="7"/>
      <c r="F72" s="7"/>
      <c r="G72" s="7"/>
    </row>
    <row r="73" spans="1:7" ht="12.95">
      <c r="A73" s="7"/>
      <c r="B73" s="7"/>
      <c r="C73" s="7"/>
      <c r="D73" s="7"/>
      <c r="E73" s="7"/>
      <c r="F73" s="7"/>
      <c r="G73" s="7"/>
    </row>
    <row r="74" spans="1:7" ht="12.95">
      <c r="A74" s="7"/>
      <c r="B74" s="7"/>
      <c r="C74" s="7"/>
      <c r="D74" s="7"/>
      <c r="E74" s="7"/>
      <c r="F74" s="7"/>
      <c r="G74" s="7"/>
    </row>
    <row r="75" spans="1:7" ht="12.95">
      <c r="A75" s="7"/>
      <c r="B75" s="7"/>
      <c r="C75" s="7"/>
      <c r="D75" s="7"/>
      <c r="E75" s="7"/>
      <c r="F75" s="7"/>
      <c r="G75" s="7"/>
    </row>
    <row r="76" spans="1:7" ht="12.95">
      <c r="A76" s="7"/>
      <c r="B76" s="7"/>
      <c r="C76" s="7"/>
      <c r="D76" s="7"/>
      <c r="E76" s="7"/>
      <c r="F76" s="7"/>
      <c r="G76" s="7"/>
    </row>
    <row r="77" spans="1:7" ht="12.95">
      <c r="A77" s="7"/>
      <c r="B77" s="7"/>
      <c r="C77" s="7"/>
      <c r="D77" s="7"/>
      <c r="E77" s="7"/>
      <c r="F77" s="7"/>
      <c r="G77" s="7"/>
    </row>
    <row r="78" spans="1:7" ht="12.95">
      <c r="A78" s="7"/>
      <c r="B78" s="7"/>
      <c r="C78" s="7"/>
      <c r="D78" s="7"/>
      <c r="E78" s="7"/>
      <c r="F78" s="7"/>
      <c r="G78" s="7"/>
    </row>
    <row r="79" spans="1:7" ht="12.95">
      <c r="A79" s="7"/>
      <c r="B79" s="7"/>
      <c r="C79" s="7"/>
      <c r="D79" s="7"/>
      <c r="E79" s="7"/>
      <c r="F79" s="7"/>
      <c r="G79" s="7"/>
    </row>
    <row r="80" spans="1:7" ht="12.95">
      <c r="A80" s="7"/>
      <c r="B80" s="7"/>
      <c r="C80" s="7"/>
      <c r="D80" s="7"/>
      <c r="E80" s="7"/>
      <c r="F80" s="7"/>
      <c r="G80" s="7"/>
    </row>
    <row r="81" spans="1:7" ht="12.95">
      <c r="A81" s="7"/>
      <c r="B81" s="7"/>
      <c r="C81" s="7"/>
      <c r="D81" s="7"/>
      <c r="E81" s="7"/>
      <c r="F81" s="7"/>
      <c r="G81" s="7"/>
    </row>
    <row r="82" spans="1:7" ht="12.95">
      <c r="A82" s="7"/>
      <c r="B82" s="7"/>
      <c r="C82" s="7"/>
      <c r="D82" s="7"/>
      <c r="E82" s="7"/>
      <c r="F82" s="7"/>
      <c r="G82" s="7"/>
    </row>
    <row r="83" spans="1:7" ht="12.95">
      <c r="A83" s="7"/>
      <c r="B83" s="7"/>
      <c r="C83" s="7"/>
      <c r="D83" s="7"/>
      <c r="E83" s="7"/>
      <c r="F83" s="7"/>
      <c r="G83" s="7"/>
    </row>
    <row r="84" spans="1:7" ht="12.95">
      <c r="A84" s="7"/>
      <c r="B84" s="7"/>
      <c r="C84" s="7"/>
      <c r="D84" s="7"/>
      <c r="E84" s="7"/>
      <c r="F84" s="7"/>
      <c r="G84" s="7"/>
    </row>
    <row r="85" spans="1:7" ht="12.95">
      <c r="A85" s="7"/>
      <c r="B85" s="7"/>
      <c r="C85" s="7"/>
      <c r="D85" s="7"/>
      <c r="E85" s="7"/>
      <c r="F85" s="7"/>
      <c r="G85" s="7"/>
    </row>
    <row r="86" spans="1:7" ht="12.95">
      <c r="A86" s="7"/>
      <c r="B86" s="7"/>
      <c r="C86" s="7"/>
      <c r="D86" s="7"/>
      <c r="E86" s="7"/>
      <c r="F86" s="7"/>
      <c r="G86" s="7"/>
    </row>
    <row r="87" spans="1:7" ht="12.95">
      <c r="A87" s="7"/>
      <c r="B87" s="7"/>
      <c r="C87" s="7"/>
      <c r="D87" s="7"/>
      <c r="E87" s="7"/>
      <c r="F87" s="7"/>
      <c r="G87" s="7"/>
    </row>
    <row r="88" spans="1:7" ht="12.95">
      <c r="A88" s="7"/>
      <c r="B88" s="7"/>
      <c r="C88" s="7"/>
      <c r="D88" s="7"/>
      <c r="E88" s="7"/>
      <c r="F88" s="7"/>
      <c r="G88" s="7"/>
    </row>
    <row r="89" spans="1:7" ht="12.95">
      <c r="A89" s="7"/>
      <c r="B89" s="7"/>
      <c r="C89" s="7"/>
      <c r="D89" s="7"/>
      <c r="E89" s="7"/>
      <c r="F89" s="7"/>
      <c r="G89" s="7"/>
    </row>
    <row r="90" spans="1:7" ht="12.95">
      <c r="A90" s="7"/>
      <c r="B90" s="7"/>
      <c r="C90" s="7"/>
      <c r="D90" s="7"/>
      <c r="E90" s="7"/>
      <c r="F90" s="7"/>
      <c r="G90" s="7"/>
    </row>
    <row r="91" spans="1:7" ht="12.95">
      <c r="A91" s="7"/>
      <c r="B91" s="7"/>
      <c r="C91" s="7"/>
      <c r="D91" s="7"/>
      <c r="E91" s="7"/>
      <c r="F91" s="7"/>
      <c r="G91" s="7"/>
    </row>
  </sheetData>
  <phoneticPr fontId="20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Footer>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BA7-0F57-4AF3-B3EB-53CCF5989AED}">
  <dimension ref="A2:F56"/>
  <sheetViews>
    <sheetView tabSelected="1" zoomScale="75" zoomScaleNormal="100" workbookViewId="0">
      <selection activeCell="I14" sqref="I14"/>
    </sheetView>
  </sheetViews>
  <sheetFormatPr defaultColWidth="9.140625" defaultRowHeight="12.6"/>
  <cols>
    <col min="1" max="1" width="23.5703125" bestFit="1" customWidth="1"/>
    <col min="2" max="2" width="13" customWidth="1"/>
    <col min="3" max="3" width="9.140625" customWidth="1"/>
    <col min="4" max="4" width="13.42578125" bestFit="1" customWidth="1"/>
  </cols>
  <sheetData>
    <row r="2" spans="1:6" ht="12.95" thickBot="1"/>
    <row r="3" spans="1:6" ht="12.95">
      <c r="A3" s="129" t="s">
        <v>43</v>
      </c>
      <c r="B3" s="130"/>
      <c r="C3" s="131"/>
      <c r="D3" s="130"/>
      <c r="E3" s="130"/>
    </row>
    <row r="4" spans="1:6" ht="23.1">
      <c r="A4" s="132" t="s">
        <v>39</v>
      </c>
      <c r="B4" s="133"/>
      <c r="C4" s="134" t="s">
        <v>44</v>
      </c>
      <c r="D4" s="135" t="s">
        <v>37</v>
      </c>
      <c r="E4" s="133"/>
    </row>
    <row r="5" spans="1:6" ht="14.45">
      <c r="A5" s="136" t="s">
        <v>45</v>
      </c>
      <c r="B5" s="137"/>
      <c r="C5" s="138"/>
      <c r="D5" s="139" t="s">
        <v>46</v>
      </c>
      <c r="E5" s="139">
        <v>440000</v>
      </c>
      <c r="F5" s="163"/>
    </row>
    <row r="6" spans="1:6">
      <c r="A6" s="140" t="s">
        <v>47</v>
      </c>
      <c r="B6" s="137">
        <v>30000</v>
      </c>
      <c r="C6" s="138"/>
      <c r="D6" s="137" t="s">
        <v>48</v>
      </c>
      <c r="E6" s="139">
        <v>7000</v>
      </c>
    </row>
    <row r="7" spans="1:6">
      <c r="A7" s="140" t="s">
        <v>49</v>
      </c>
      <c r="B7" s="137">
        <v>15000</v>
      </c>
      <c r="C7" s="138"/>
      <c r="D7" s="139" t="s">
        <v>50</v>
      </c>
      <c r="E7" s="139">
        <v>18000</v>
      </c>
    </row>
    <row r="8" spans="1:6">
      <c r="A8" s="140" t="s">
        <v>51</v>
      </c>
      <c r="B8" s="137">
        <v>10000</v>
      </c>
      <c r="C8" s="138"/>
      <c r="D8" s="139" t="s">
        <v>52</v>
      </c>
      <c r="E8" s="139">
        <v>5000</v>
      </c>
    </row>
    <row r="9" spans="1:6">
      <c r="A9" s="140" t="s">
        <v>53</v>
      </c>
      <c r="B9" s="137">
        <v>15000</v>
      </c>
      <c r="C9" s="138"/>
      <c r="D9" s="137" t="s">
        <v>54</v>
      </c>
      <c r="E9" s="139">
        <v>48500</v>
      </c>
    </row>
    <row r="10" spans="1:6">
      <c r="A10" s="140" t="s">
        <v>55</v>
      </c>
      <c r="B10" s="137">
        <v>6000</v>
      </c>
      <c r="C10" s="138"/>
      <c r="D10" s="137"/>
      <c r="E10" s="137"/>
    </row>
    <row r="11" spans="1:6">
      <c r="A11" s="140" t="s">
        <v>56</v>
      </c>
      <c r="B11" s="137">
        <v>6000</v>
      </c>
      <c r="C11" s="138"/>
      <c r="D11" s="137"/>
      <c r="E11" s="137"/>
    </row>
    <row r="12" spans="1:6">
      <c r="A12" s="140" t="s">
        <v>57</v>
      </c>
      <c r="B12" s="137">
        <v>6000</v>
      </c>
      <c r="C12" s="138"/>
      <c r="D12" s="137"/>
      <c r="E12" s="137"/>
    </row>
    <row r="13" spans="1:6">
      <c r="A13" s="140" t="s">
        <v>58</v>
      </c>
      <c r="B13" s="137">
        <v>6000</v>
      </c>
      <c r="C13" s="138"/>
      <c r="D13" s="137"/>
      <c r="E13" s="137"/>
    </row>
    <row r="14" spans="1:6">
      <c r="A14" s="140" t="s">
        <v>59</v>
      </c>
      <c r="B14" s="137">
        <v>6000</v>
      </c>
      <c r="C14" s="138"/>
      <c r="D14" s="137"/>
      <c r="E14" s="137"/>
    </row>
    <row r="15" spans="1:6">
      <c r="A15" s="140" t="s">
        <v>60</v>
      </c>
      <c r="B15" s="137">
        <v>4000</v>
      </c>
      <c r="C15" s="138"/>
      <c r="D15" s="137"/>
      <c r="E15" s="137"/>
    </row>
    <row r="16" spans="1:6">
      <c r="A16" s="140" t="s">
        <v>61</v>
      </c>
      <c r="B16" s="137">
        <v>4000</v>
      </c>
      <c r="C16" s="138"/>
      <c r="D16" s="137"/>
      <c r="E16" s="137"/>
    </row>
    <row r="17" spans="1:6">
      <c r="A17" s="140" t="s">
        <v>62</v>
      </c>
      <c r="B17" s="137">
        <v>6000</v>
      </c>
      <c r="C17" s="138"/>
      <c r="D17" s="137"/>
      <c r="E17" s="137"/>
    </row>
    <row r="18" spans="1:6">
      <c r="A18" s="140" t="s">
        <v>63</v>
      </c>
      <c r="B18" s="137">
        <v>15000</v>
      </c>
      <c r="C18" s="138"/>
      <c r="D18" s="137"/>
      <c r="E18" s="137"/>
    </row>
    <row r="19" spans="1:6" ht="12.75">
      <c r="A19" s="140" t="s">
        <v>64</v>
      </c>
      <c r="B19" s="137">
        <v>1500</v>
      </c>
      <c r="C19" s="138"/>
      <c r="D19" s="137"/>
      <c r="E19" s="137"/>
    </row>
    <row r="20" spans="1:6" ht="12.95">
      <c r="A20" s="141" t="s">
        <v>40</v>
      </c>
      <c r="B20" s="137">
        <v>17500</v>
      </c>
      <c r="C20" s="139"/>
      <c r="D20" s="137"/>
      <c r="E20" s="137"/>
    </row>
    <row r="21" spans="1:6" ht="12.95">
      <c r="A21" s="142"/>
      <c r="B21" s="143"/>
      <c r="C21" s="139">
        <f>SUM(B5:B18)</f>
        <v>129000</v>
      </c>
      <c r="D21" s="143"/>
      <c r="E21" s="143"/>
    </row>
    <row r="22" spans="1:6" ht="14.45">
      <c r="A22" s="136" t="s">
        <v>65</v>
      </c>
      <c r="B22" s="144"/>
      <c r="C22" s="139">
        <f>B20</f>
        <v>17500</v>
      </c>
      <c r="D22" s="137"/>
      <c r="E22" s="137"/>
      <c r="F22" s="162"/>
    </row>
    <row r="23" spans="1:6">
      <c r="A23" s="140" t="s">
        <v>66</v>
      </c>
      <c r="B23" s="137">
        <v>5000</v>
      </c>
      <c r="C23" s="139"/>
      <c r="D23" s="137"/>
      <c r="E23" s="137"/>
    </row>
    <row r="24" spans="1:6">
      <c r="A24" s="140" t="s">
        <v>67</v>
      </c>
      <c r="B24" s="137">
        <v>10000</v>
      </c>
      <c r="C24" s="139"/>
      <c r="D24" s="137"/>
      <c r="E24" s="137"/>
    </row>
    <row r="25" spans="1:6">
      <c r="A25" s="140" t="s">
        <v>68</v>
      </c>
      <c r="B25" s="137">
        <v>50000</v>
      </c>
      <c r="C25" s="139"/>
      <c r="D25" s="137"/>
      <c r="E25" s="137"/>
    </row>
    <row r="26" spans="1:6">
      <c r="A26" s="140" t="s">
        <v>69</v>
      </c>
      <c r="B26" s="137">
        <v>40000</v>
      </c>
      <c r="C26" s="139"/>
      <c r="D26" s="137"/>
      <c r="E26" s="137"/>
    </row>
    <row r="27" spans="1:6">
      <c r="A27" s="140" t="s">
        <v>70</v>
      </c>
      <c r="B27" s="137">
        <v>25000</v>
      </c>
      <c r="C27" s="139">
        <f>SUM(B23:B27)</f>
        <v>130000</v>
      </c>
      <c r="D27" s="137"/>
      <c r="E27" s="137"/>
    </row>
    <row r="28" spans="1:6" ht="12.95">
      <c r="A28" s="136" t="s">
        <v>71</v>
      </c>
      <c r="B28" s="137"/>
      <c r="C28" s="139"/>
      <c r="D28" s="143"/>
      <c r="E28" s="143"/>
    </row>
    <row r="29" spans="1:6" ht="14.45">
      <c r="A29" s="140" t="s">
        <v>72</v>
      </c>
      <c r="B29" s="137">
        <v>10000</v>
      </c>
      <c r="C29" s="139"/>
      <c r="D29" s="137"/>
      <c r="E29" s="137"/>
      <c r="F29" s="163"/>
    </row>
    <row r="30" spans="1:6" ht="16.5" customHeight="1">
      <c r="A30" s="140" t="s">
        <v>73</v>
      </c>
      <c r="B30" s="137">
        <v>30000</v>
      </c>
      <c r="C30" s="139"/>
      <c r="D30" s="137"/>
      <c r="E30" s="137"/>
    </row>
    <row r="31" spans="1:6">
      <c r="A31" s="140" t="s">
        <v>74</v>
      </c>
      <c r="B31" s="137"/>
      <c r="C31" s="139"/>
      <c r="D31" s="137"/>
      <c r="E31" s="137"/>
    </row>
    <row r="32" spans="1:6">
      <c r="A32" s="140"/>
      <c r="B32" s="137"/>
      <c r="C32" s="139">
        <f>B29+B30+B31</f>
        <v>40000</v>
      </c>
      <c r="D32" s="137"/>
      <c r="E32" s="137"/>
    </row>
    <row r="33" spans="1:6">
      <c r="A33" s="140"/>
      <c r="B33" s="137"/>
      <c r="C33" s="139"/>
      <c r="D33" s="137"/>
      <c r="E33" s="137"/>
    </row>
    <row r="34" spans="1:6" ht="14.45">
      <c r="A34" s="136" t="s">
        <v>75</v>
      </c>
      <c r="B34" s="137">
        <v>3000</v>
      </c>
      <c r="C34" s="139"/>
      <c r="D34" s="137"/>
      <c r="E34" s="137"/>
      <c r="F34" s="163"/>
    </row>
    <row r="35" spans="1:6" ht="12.95">
      <c r="A35" s="142"/>
      <c r="B35" s="137"/>
      <c r="C35" s="139">
        <f>B34</f>
        <v>3000</v>
      </c>
      <c r="D35" s="137"/>
      <c r="E35" s="137"/>
    </row>
    <row r="36" spans="1:6">
      <c r="A36" s="136" t="s">
        <v>76</v>
      </c>
      <c r="B36" s="137">
        <v>3000</v>
      </c>
      <c r="C36" s="139"/>
      <c r="D36" s="137"/>
      <c r="E36" s="137"/>
    </row>
    <row r="37" spans="1:6" ht="12.95">
      <c r="A37" s="142" t="s">
        <v>77</v>
      </c>
      <c r="B37" s="137">
        <v>12000</v>
      </c>
      <c r="C37" s="139">
        <f>B36+B37</f>
        <v>15000</v>
      </c>
      <c r="D37" s="137"/>
      <c r="E37" s="137"/>
    </row>
    <row r="38" spans="1:6" ht="12.95">
      <c r="A38" s="136" t="s">
        <v>78</v>
      </c>
      <c r="B38" s="137">
        <v>20000</v>
      </c>
      <c r="C38" s="139"/>
      <c r="D38" s="143"/>
      <c r="E38" s="143"/>
    </row>
    <row r="39" spans="1:6">
      <c r="A39" s="145"/>
      <c r="B39" s="137"/>
      <c r="C39" s="139">
        <f>B38</f>
        <v>20000</v>
      </c>
      <c r="D39" s="137"/>
      <c r="E39" s="137"/>
    </row>
    <row r="40" spans="1:6" ht="14.45">
      <c r="A40" s="136" t="s">
        <v>79</v>
      </c>
      <c r="B40" s="137">
        <v>70000</v>
      </c>
      <c r="C40" s="139"/>
      <c r="D40" s="143"/>
      <c r="E40" s="143"/>
      <c r="F40" s="163"/>
    </row>
    <row r="41" spans="1:6">
      <c r="A41" s="140"/>
      <c r="B41" s="137"/>
      <c r="C41" s="139">
        <f>B40</f>
        <v>70000</v>
      </c>
      <c r="D41" s="137"/>
      <c r="E41" s="137"/>
    </row>
    <row r="42" spans="1:6" ht="14.45">
      <c r="A42" s="136" t="s">
        <v>80</v>
      </c>
      <c r="B42" s="137"/>
      <c r="C42" s="139"/>
      <c r="D42" s="137"/>
      <c r="E42" s="137"/>
      <c r="F42" s="162"/>
    </row>
    <row r="43" spans="1:6">
      <c r="A43" s="140" t="s">
        <v>81</v>
      </c>
      <c r="B43" s="137">
        <v>3000</v>
      </c>
      <c r="C43" s="139"/>
      <c r="D43" s="137"/>
      <c r="E43" s="137"/>
    </row>
    <row r="44" spans="1:6">
      <c r="A44" s="140" t="s">
        <v>82</v>
      </c>
      <c r="B44" s="137">
        <v>7000</v>
      </c>
      <c r="C44" s="139"/>
      <c r="D44" s="137"/>
      <c r="E44" s="137"/>
    </row>
    <row r="45" spans="1:6">
      <c r="A45" s="140" t="s">
        <v>83</v>
      </c>
      <c r="B45" s="137">
        <v>2500</v>
      </c>
      <c r="C45" s="139"/>
      <c r="D45" s="137"/>
      <c r="E45" s="137"/>
    </row>
    <row r="46" spans="1:6">
      <c r="A46" s="140" t="s">
        <v>84</v>
      </c>
      <c r="B46" s="137">
        <v>3000</v>
      </c>
      <c r="C46" s="139"/>
      <c r="D46" s="137"/>
      <c r="E46" s="137"/>
    </row>
    <row r="47" spans="1:6">
      <c r="A47" s="140" t="s">
        <v>85</v>
      </c>
      <c r="B47" s="137">
        <v>3000</v>
      </c>
      <c r="C47" s="139"/>
      <c r="D47" s="137"/>
      <c r="E47" s="137"/>
    </row>
    <row r="48" spans="1:6">
      <c r="A48" s="140" t="s">
        <v>86</v>
      </c>
      <c r="B48" s="137">
        <v>6000</v>
      </c>
      <c r="C48" s="139"/>
      <c r="D48" s="137"/>
      <c r="E48" s="137"/>
    </row>
    <row r="49" spans="1:6">
      <c r="A49" s="136"/>
      <c r="B49" s="137"/>
      <c r="C49" s="139">
        <f>SUM(B43:B48)</f>
        <v>24500</v>
      </c>
      <c r="D49" s="137"/>
      <c r="E49" s="137"/>
    </row>
    <row r="50" spans="1:6">
      <c r="A50" s="136" t="s">
        <v>87</v>
      </c>
      <c r="B50" s="137"/>
      <c r="C50" s="139"/>
      <c r="D50" s="137"/>
      <c r="E50" s="137"/>
    </row>
    <row r="51" spans="1:6" ht="14.45">
      <c r="A51" s="140" t="s">
        <v>88</v>
      </c>
      <c r="B51" s="137">
        <v>25000</v>
      </c>
      <c r="C51" s="139"/>
      <c r="D51" s="137"/>
      <c r="E51" s="137"/>
      <c r="F51" s="163"/>
    </row>
    <row r="52" spans="1:6">
      <c r="A52" s="140" t="s">
        <v>89</v>
      </c>
      <c r="B52" s="137">
        <v>5000</v>
      </c>
      <c r="C52" s="139"/>
      <c r="D52" s="137"/>
      <c r="E52" s="137"/>
    </row>
    <row r="53" spans="1:6">
      <c r="A53" s="140" t="s">
        <v>90</v>
      </c>
      <c r="B53" s="137">
        <v>3000</v>
      </c>
      <c r="C53" s="139"/>
      <c r="D53" s="137"/>
      <c r="E53" s="137"/>
    </row>
    <row r="54" spans="1:6">
      <c r="A54" s="140" t="s">
        <v>91</v>
      </c>
      <c r="B54" s="137">
        <v>35000</v>
      </c>
      <c r="C54" s="139"/>
      <c r="D54" s="137"/>
      <c r="E54" s="137"/>
    </row>
    <row r="55" spans="1:6" ht="12.95">
      <c r="A55" s="142"/>
      <c r="B55" s="137"/>
      <c r="C55" s="139">
        <f>B50+B51+B52+B53+B54</f>
        <v>68000</v>
      </c>
      <c r="D55" s="137"/>
      <c r="E55" s="137"/>
    </row>
    <row r="56" spans="1:6" ht="12.95" thickBot="1">
      <c r="A56" s="146"/>
      <c r="B56" s="147">
        <f>SUM(B4:B55)</f>
        <v>518500</v>
      </c>
      <c r="C56" s="147">
        <f>SUM(C4:C55)</f>
        <v>517000</v>
      </c>
      <c r="D56" s="147"/>
      <c r="E56" s="147">
        <f>SUM(E5:E55)</f>
        <v>518500</v>
      </c>
      <c r="F56">
        <f>B56-E56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3237-F1C9-4CC0-9C67-90B7B30EDE97}">
  <dimension ref="A1:B53"/>
  <sheetViews>
    <sheetView workbookViewId="0">
      <selection activeCell="B6" sqref="B6"/>
    </sheetView>
  </sheetViews>
  <sheetFormatPr defaultColWidth="9.140625" defaultRowHeight="12.6"/>
  <cols>
    <col min="1" max="1" width="79.85546875" customWidth="1"/>
    <col min="2" max="2" width="17.42578125" customWidth="1"/>
  </cols>
  <sheetData>
    <row r="1" spans="1:2" ht="14.45">
      <c r="A1" s="148" t="s">
        <v>92</v>
      </c>
      <c r="B1" t="s">
        <v>93</v>
      </c>
    </row>
    <row r="2" spans="1:2" ht="14.45">
      <c r="A2" s="149" t="s">
        <v>94</v>
      </c>
    </row>
    <row r="3" spans="1:2" ht="14.45">
      <c r="A3" s="150" t="s">
        <v>95</v>
      </c>
    </row>
    <row r="4" spans="1:2" ht="14.45">
      <c r="A4" s="149"/>
    </row>
    <row r="5" spans="1:2" ht="14.45">
      <c r="A5" s="148" t="s">
        <v>96</v>
      </c>
    </row>
    <row r="6" spans="1:2" ht="14.45">
      <c r="A6" s="149" t="s">
        <v>97</v>
      </c>
    </row>
    <row r="7" spans="1:2" ht="14.45">
      <c r="A7" s="149" t="s">
        <v>98</v>
      </c>
    </row>
    <row r="8" spans="1:2" ht="14.45">
      <c r="A8" s="149"/>
    </row>
    <row r="9" spans="1:2" ht="14.45">
      <c r="A9" s="148" t="s">
        <v>99</v>
      </c>
    </row>
    <row r="10" spans="1:2" ht="14.45">
      <c r="A10" s="149" t="s">
        <v>100</v>
      </c>
    </row>
    <row r="11" spans="1:2" ht="14.45">
      <c r="A11" s="149" t="s">
        <v>101</v>
      </c>
    </row>
    <row r="12" spans="1:2" ht="14.45">
      <c r="A12" s="149" t="s">
        <v>102</v>
      </c>
    </row>
    <row r="13" spans="1:2" ht="14.45">
      <c r="A13" s="149"/>
    </row>
    <row r="14" spans="1:2" ht="14.45">
      <c r="A14" s="148" t="s">
        <v>103</v>
      </c>
    </row>
    <row r="15" spans="1:2" ht="14.45">
      <c r="A15" s="149" t="s">
        <v>100</v>
      </c>
    </row>
    <row r="16" spans="1:2" ht="14.45">
      <c r="A16" s="149" t="s">
        <v>104</v>
      </c>
    </row>
    <row r="17" spans="1:1" ht="14.45">
      <c r="A17" s="149"/>
    </row>
    <row r="18" spans="1:1" ht="14.45">
      <c r="A18" s="148" t="s">
        <v>105</v>
      </c>
    </row>
    <row r="19" spans="1:1" ht="14.45">
      <c r="A19" s="149" t="s">
        <v>106</v>
      </c>
    </row>
    <row r="20" spans="1:1" ht="14.45">
      <c r="A20" s="149" t="s">
        <v>107</v>
      </c>
    </row>
    <row r="21" spans="1:1" ht="14.45">
      <c r="A21" s="149"/>
    </row>
    <row r="22" spans="1:1" ht="14.45">
      <c r="A22" s="148" t="s">
        <v>108</v>
      </c>
    </row>
    <row r="23" spans="1:1" ht="14.45">
      <c r="A23" s="149" t="s">
        <v>109</v>
      </c>
    </row>
    <row r="24" spans="1:1" ht="14.45">
      <c r="A24" s="149" t="s">
        <v>110</v>
      </c>
    </row>
    <row r="25" spans="1:1" ht="14.45">
      <c r="A25" s="149"/>
    </row>
    <row r="26" spans="1:1" ht="14.45">
      <c r="A26" s="148" t="s">
        <v>111</v>
      </c>
    </row>
    <row r="27" spans="1:1" ht="14.45">
      <c r="A27" s="149" t="s">
        <v>112</v>
      </c>
    </row>
    <row r="28" spans="1:1" ht="14.45">
      <c r="A28" s="149"/>
    </row>
    <row r="29" spans="1:1" ht="14.45">
      <c r="A29" s="149"/>
    </row>
    <row r="30" spans="1:1" ht="14.45">
      <c r="A30" s="148" t="s">
        <v>113</v>
      </c>
    </row>
    <row r="31" spans="1:1" ht="14.45">
      <c r="A31" s="149" t="s">
        <v>114</v>
      </c>
    </row>
    <row r="32" spans="1:1" ht="14.45">
      <c r="A32" s="149" t="s">
        <v>115</v>
      </c>
    </row>
    <row r="33" spans="1:1" ht="14.45">
      <c r="A33" s="149" t="s">
        <v>116</v>
      </c>
    </row>
    <row r="34" spans="1:1" ht="14.45">
      <c r="A34" s="149"/>
    </row>
    <row r="35" spans="1:1" ht="14.45">
      <c r="A35" s="148" t="s">
        <v>117</v>
      </c>
    </row>
    <row r="36" spans="1:1" ht="14.45">
      <c r="A36" s="149" t="s">
        <v>118</v>
      </c>
    </row>
    <row r="37" spans="1:1" ht="14.45">
      <c r="A37" s="149" t="s">
        <v>119</v>
      </c>
    </row>
    <row r="38" spans="1:1" ht="14.45">
      <c r="A38" s="149"/>
    </row>
    <row r="39" spans="1:1" ht="14.45">
      <c r="A39" s="149"/>
    </row>
    <row r="40" spans="1:1" ht="14.45">
      <c r="A40" s="148" t="s">
        <v>120</v>
      </c>
    </row>
    <row r="41" spans="1:1" ht="14.45">
      <c r="A41" s="149" t="s">
        <v>106</v>
      </c>
    </row>
    <row r="42" spans="1:1" ht="14.45">
      <c r="A42" s="149" t="s">
        <v>121</v>
      </c>
    </row>
    <row r="43" spans="1:1" ht="14.45">
      <c r="A43" s="149"/>
    </row>
    <row r="44" spans="1:1" ht="14.45">
      <c r="A44" s="149"/>
    </row>
    <row r="45" spans="1:1" ht="14.45">
      <c r="A45" s="148" t="s">
        <v>122</v>
      </c>
    </row>
    <row r="46" spans="1:1" ht="14.45">
      <c r="A46" s="149" t="s">
        <v>109</v>
      </c>
    </row>
    <row r="47" spans="1:1" ht="14.45">
      <c r="A47" s="149" t="s">
        <v>123</v>
      </c>
    </row>
    <row r="48" spans="1:1" ht="14.45">
      <c r="A48" s="149" t="s">
        <v>124</v>
      </c>
    </row>
    <row r="49" spans="1:1" ht="14.45">
      <c r="A49" s="149" t="s">
        <v>125</v>
      </c>
    </row>
    <row r="50" spans="1:1" ht="14.45">
      <c r="A50" s="149"/>
    </row>
    <row r="51" spans="1:1" ht="14.45">
      <c r="A51" s="148" t="s">
        <v>126</v>
      </c>
    </row>
    <row r="52" spans="1:1" ht="14.45">
      <c r="A52" s="149" t="s">
        <v>127</v>
      </c>
    </row>
    <row r="53" spans="1:1" ht="14.45">
      <c r="A53" s="1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topLeftCell="B1" workbookViewId="0">
      <selection activeCell="O11" sqref="O11"/>
    </sheetView>
  </sheetViews>
  <sheetFormatPr defaultColWidth="9.140625" defaultRowHeight="12.6"/>
  <cols>
    <col min="1" max="1" width="19.85546875" customWidth="1"/>
    <col min="2" max="2" width="12" customWidth="1"/>
    <col min="3" max="4" width="9.140625" customWidth="1"/>
    <col min="5" max="5" width="10.5703125" customWidth="1"/>
    <col min="6" max="6" width="11.140625" customWidth="1"/>
    <col min="7" max="7" width="8" customWidth="1"/>
    <col min="8" max="8" width="9.5703125" customWidth="1"/>
    <col min="9" max="9" width="7.85546875" customWidth="1"/>
    <col min="10" max="10" width="7.5703125" customWidth="1"/>
    <col min="11" max="11" width="13.5703125" bestFit="1" customWidth="1"/>
  </cols>
  <sheetData>
    <row r="1" spans="1:12" ht="11.45" customHeight="1"/>
    <row r="2" spans="1:12">
      <c r="B2" s="64"/>
      <c r="C2" s="64"/>
      <c r="K2" s="67"/>
    </row>
    <row r="3" spans="1:12">
      <c r="B3" s="64"/>
      <c r="C3" s="64"/>
      <c r="K3" s="67"/>
    </row>
    <row r="5" spans="1:12">
      <c r="A5" s="70"/>
      <c r="B5" s="70" t="s">
        <v>128</v>
      </c>
      <c r="C5" s="70"/>
      <c r="D5" s="70"/>
      <c r="E5" s="70"/>
      <c r="F5" s="70"/>
      <c r="G5" s="70"/>
      <c r="H5" s="70"/>
      <c r="I5" s="70"/>
      <c r="J5" s="70"/>
      <c r="K5" s="70" t="s">
        <v>129</v>
      </c>
    </row>
    <row r="7" spans="1:12" ht="12.95">
      <c r="A7" s="71" t="s">
        <v>130</v>
      </c>
      <c r="B7" s="29" t="s">
        <v>9</v>
      </c>
      <c r="C7" s="29" t="s">
        <v>131</v>
      </c>
      <c r="D7" s="29" t="s">
        <v>7</v>
      </c>
      <c r="E7" s="29" t="s">
        <v>132</v>
      </c>
      <c r="F7" s="29" t="s">
        <v>133</v>
      </c>
      <c r="G7" s="29" t="s">
        <v>7</v>
      </c>
      <c r="H7" s="21" t="s">
        <v>134</v>
      </c>
      <c r="I7" s="29" t="s">
        <v>135</v>
      </c>
      <c r="J7" s="40"/>
      <c r="K7" s="29" t="s">
        <v>136</v>
      </c>
      <c r="L7" s="72"/>
    </row>
    <row r="8" spans="1:12" ht="12.95">
      <c r="A8" s="29" t="s">
        <v>137</v>
      </c>
      <c r="B8" s="29"/>
      <c r="C8" s="29"/>
      <c r="D8" s="65">
        <f>C8*4.1</f>
        <v>0</v>
      </c>
      <c r="E8" s="29"/>
      <c r="F8" s="29"/>
      <c r="G8" s="65">
        <f>E8*F8</f>
        <v>0</v>
      </c>
      <c r="H8" s="74">
        <v>0</v>
      </c>
      <c r="I8" s="65"/>
      <c r="J8" s="29"/>
      <c r="K8" s="73"/>
    </row>
    <row r="9" spans="1:12" ht="12.95">
      <c r="A9" s="29" t="s">
        <v>138</v>
      </c>
      <c r="B9" s="29"/>
      <c r="C9" s="29"/>
      <c r="D9" s="65">
        <f>C9*4.03</f>
        <v>0</v>
      </c>
      <c r="E9" s="29"/>
      <c r="F9" s="29"/>
      <c r="G9" s="65">
        <f t="shared" ref="G9:G19" si="0">E9*F9</f>
        <v>0</v>
      </c>
      <c r="H9" s="74">
        <v>0</v>
      </c>
      <c r="I9" s="65">
        <f>C9+E9</f>
        <v>0</v>
      </c>
      <c r="J9" s="29"/>
      <c r="K9" s="73"/>
    </row>
    <row r="10" spans="1:12" ht="12.95">
      <c r="A10" s="29" t="s">
        <v>139</v>
      </c>
      <c r="B10" s="29"/>
      <c r="C10" s="29"/>
      <c r="D10" s="65">
        <f t="shared" ref="D10:D19" si="1">C10*4.03</f>
        <v>0</v>
      </c>
      <c r="E10" s="29"/>
      <c r="F10" s="29"/>
      <c r="G10" s="65">
        <f t="shared" si="0"/>
        <v>0</v>
      </c>
      <c r="H10" s="74">
        <f t="shared" ref="H10:H19" si="2">D10+G10</f>
        <v>0</v>
      </c>
      <c r="I10" s="65">
        <f t="shared" ref="I10:I19" si="3">C10+E10</f>
        <v>0</v>
      </c>
      <c r="J10" s="29"/>
      <c r="K10" s="73"/>
    </row>
    <row r="11" spans="1:12" ht="12.95">
      <c r="A11" s="29" t="s">
        <v>140</v>
      </c>
      <c r="B11" s="29"/>
      <c r="C11" s="29"/>
      <c r="D11" s="65">
        <f t="shared" si="1"/>
        <v>0</v>
      </c>
      <c r="E11" s="29"/>
      <c r="F11" s="29"/>
      <c r="G11" s="65">
        <f t="shared" si="0"/>
        <v>0</v>
      </c>
      <c r="H11" s="74">
        <f t="shared" si="2"/>
        <v>0</v>
      </c>
      <c r="I11" s="65">
        <f t="shared" si="3"/>
        <v>0</v>
      </c>
      <c r="J11" s="29"/>
      <c r="K11" s="75"/>
    </row>
    <row r="12" spans="1:12" ht="12.95">
      <c r="A12" s="40" t="s">
        <v>141</v>
      </c>
      <c r="B12" s="29"/>
      <c r="C12" s="29"/>
      <c r="D12" s="65">
        <f t="shared" si="1"/>
        <v>0</v>
      </c>
      <c r="E12" s="29"/>
      <c r="F12" s="29"/>
      <c r="G12" s="65">
        <f t="shared" si="0"/>
        <v>0</v>
      </c>
      <c r="H12" s="74">
        <f t="shared" si="2"/>
        <v>0</v>
      </c>
      <c r="I12" s="65">
        <f t="shared" si="3"/>
        <v>0</v>
      </c>
      <c r="J12" s="29"/>
      <c r="K12" s="73"/>
    </row>
    <row r="13" spans="1:12" ht="12.95">
      <c r="A13" s="40" t="s">
        <v>142</v>
      </c>
      <c r="B13" s="29"/>
      <c r="C13" s="29"/>
      <c r="D13" s="65">
        <f t="shared" si="1"/>
        <v>0</v>
      </c>
      <c r="E13" s="29"/>
      <c r="F13" s="29"/>
      <c r="G13" s="65">
        <f t="shared" si="0"/>
        <v>0</v>
      </c>
      <c r="H13" s="74">
        <f t="shared" si="2"/>
        <v>0</v>
      </c>
      <c r="I13" s="65">
        <f t="shared" si="3"/>
        <v>0</v>
      </c>
      <c r="J13" s="29"/>
      <c r="K13" s="75"/>
    </row>
    <row r="14" spans="1:12" ht="12.95">
      <c r="A14" s="40" t="s">
        <v>143</v>
      </c>
      <c r="B14" s="29"/>
      <c r="C14" s="29"/>
      <c r="D14" s="65">
        <f t="shared" si="1"/>
        <v>0</v>
      </c>
      <c r="E14" s="29"/>
      <c r="F14" s="29"/>
      <c r="G14" s="65">
        <f t="shared" si="0"/>
        <v>0</v>
      </c>
      <c r="H14" s="74">
        <f t="shared" si="2"/>
        <v>0</v>
      </c>
      <c r="I14" s="65">
        <f t="shared" si="3"/>
        <v>0</v>
      </c>
      <c r="J14" s="29"/>
      <c r="K14" s="75"/>
    </row>
    <row r="15" spans="1:12" ht="12.95">
      <c r="A15" s="40" t="s">
        <v>143</v>
      </c>
      <c r="B15" s="29"/>
      <c r="C15" s="29"/>
      <c r="D15" s="65">
        <f t="shared" si="1"/>
        <v>0</v>
      </c>
      <c r="E15" s="29"/>
      <c r="F15" s="29"/>
      <c r="G15" s="65">
        <f t="shared" si="0"/>
        <v>0</v>
      </c>
      <c r="H15" s="74">
        <f t="shared" si="2"/>
        <v>0</v>
      </c>
      <c r="I15" s="65">
        <f t="shared" si="3"/>
        <v>0</v>
      </c>
      <c r="J15" s="29"/>
      <c r="K15" s="75"/>
    </row>
    <row r="16" spans="1:12" ht="12.95">
      <c r="A16" s="40" t="s">
        <v>143</v>
      </c>
      <c r="B16" s="29"/>
      <c r="C16" s="29"/>
      <c r="D16" s="65">
        <f t="shared" si="1"/>
        <v>0</v>
      </c>
      <c r="E16" s="29"/>
      <c r="F16" s="29"/>
      <c r="G16" s="65">
        <f t="shared" si="0"/>
        <v>0</v>
      </c>
      <c r="H16" s="74">
        <f t="shared" si="2"/>
        <v>0</v>
      </c>
      <c r="I16" s="65">
        <f t="shared" si="3"/>
        <v>0</v>
      </c>
      <c r="J16" s="29"/>
      <c r="K16" s="73"/>
    </row>
    <row r="17" spans="1:11" ht="12.95">
      <c r="A17" s="40" t="s">
        <v>143</v>
      </c>
      <c r="B17" s="29"/>
      <c r="C17" s="29"/>
      <c r="D17" s="65">
        <f t="shared" si="1"/>
        <v>0</v>
      </c>
      <c r="E17" s="29"/>
      <c r="F17" s="29"/>
      <c r="G17" s="65">
        <f t="shared" si="0"/>
        <v>0</v>
      </c>
      <c r="H17" s="74">
        <f t="shared" si="2"/>
        <v>0</v>
      </c>
      <c r="I17" s="65">
        <f t="shared" si="3"/>
        <v>0</v>
      </c>
      <c r="J17" s="29"/>
      <c r="K17" s="73"/>
    </row>
    <row r="18" spans="1:11" ht="12.95">
      <c r="A18" s="29"/>
      <c r="B18" s="29"/>
      <c r="C18" s="29"/>
      <c r="D18" s="65">
        <f t="shared" si="1"/>
        <v>0</v>
      </c>
      <c r="E18" s="29"/>
      <c r="F18" s="29"/>
      <c r="G18" s="65">
        <f t="shared" si="0"/>
        <v>0</v>
      </c>
      <c r="H18" s="74">
        <f t="shared" si="2"/>
        <v>0</v>
      </c>
      <c r="I18" s="65">
        <f t="shared" si="3"/>
        <v>0</v>
      </c>
      <c r="J18" s="29"/>
      <c r="K18" s="73"/>
    </row>
    <row r="19" spans="1:11" ht="12.95">
      <c r="A19" s="29"/>
      <c r="B19" s="29"/>
      <c r="C19" s="29"/>
      <c r="D19" s="65">
        <f t="shared" si="1"/>
        <v>0</v>
      </c>
      <c r="E19" s="29"/>
      <c r="F19" s="29"/>
      <c r="G19" s="65">
        <f t="shared" si="0"/>
        <v>0</v>
      </c>
      <c r="H19" s="74">
        <f t="shared" si="2"/>
        <v>0</v>
      </c>
      <c r="I19" s="65">
        <f t="shared" si="3"/>
        <v>0</v>
      </c>
      <c r="J19" s="29"/>
      <c r="K19" s="73"/>
    </row>
    <row r="20" spans="1:11" ht="12.95">
      <c r="A20" s="29" t="s">
        <v>144</v>
      </c>
      <c r="B20" s="29"/>
      <c r="C20" s="29"/>
      <c r="D20" s="65"/>
      <c r="E20" s="29"/>
      <c r="F20" s="29"/>
      <c r="G20" s="65"/>
      <c r="H20" s="74"/>
      <c r="I20" s="65"/>
      <c r="J20" s="29"/>
      <c r="K20" s="29"/>
    </row>
    <row r="21" spans="1:11" ht="12.95">
      <c r="A21" s="29"/>
      <c r="B21" s="29"/>
      <c r="C21" s="29"/>
      <c r="D21" s="65"/>
      <c r="E21" s="29"/>
      <c r="F21" s="29"/>
      <c r="G21" s="65"/>
      <c r="H21" s="74"/>
      <c r="I21" s="65"/>
      <c r="J21" s="29"/>
      <c r="K21" s="29"/>
    </row>
    <row r="22" spans="1:11" ht="12.95">
      <c r="A22" s="29"/>
      <c r="B22" s="29"/>
      <c r="C22" s="29"/>
      <c r="D22" s="65"/>
      <c r="E22" s="29"/>
      <c r="F22" s="29"/>
      <c r="G22" s="65"/>
      <c r="H22" s="74"/>
      <c r="I22" s="65"/>
      <c r="J22" s="29"/>
      <c r="K22" s="29"/>
    </row>
    <row r="23" spans="1:11" ht="12.95">
      <c r="A23" s="29" t="s">
        <v>145</v>
      </c>
      <c r="B23" s="29"/>
      <c r="C23" s="29"/>
      <c r="D23" s="65"/>
      <c r="E23" s="29"/>
      <c r="F23" s="29"/>
      <c r="G23" s="65"/>
      <c r="H23" s="74"/>
      <c r="I23" s="65"/>
      <c r="J23" s="29"/>
      <c r="K23" s="29"/>
    </row>
    <row r="24" spans="1:11" ht="12.95">
      <c r="A24" s="29" t="s">
        <v>146</v>
      </c>
      <c r="B24" s="29"/>
      <c r="C24" s="29"/>
      <c r="D24" s="65"/>
      <c r="E24" s="29"/>
      <c r="F24" s="29"/>
      <c r="G24" s="65"/>
      <c r="H24" s="74"/>
      <c r="I24" s="69"/>
      <c r="J24" s="29"/>
      <c r="K24" s="29"/>
    </row>
    <row r="25" spans="1:11">
      <c r="A25" s="29"/>
      <c r="B25" s="29"/>
      <c r="C25" s="29"/>
      <c r="D25" s="65"/>
      <c r="E25" s="29"/>
      <c r="F25" s="29"/>
      <c r="G25" s="29"/>
      <c r="H25" s="29"/>
      <c r="I25" s="29"/>
      <c r="J25" s="29"/>
      <c r="K25" s="29"/>
    </row>
    <row r="26" spans="1:11">
      <c r="A26" s="40" t="s">
        <v>147</v>
      </c>
      <c r="B26" s="29"/>
      <c r="C26" s="29">
        <f>SUM(C14:C17)</f>
        <v>0</v>
      </c>
      <c r="D26" s="65">
        <f>SUM(D14:D17)</f>
        <v>0</v>
      </c>
      <c r="E26" s="29">
        <f>SUM(E14:E17)</f>
        <v>0</v>
      </c>
      <c r="F26" s="29"/>
      <c r="G26" s="65">
        <f>SUM(G14:G17)</f>
        <v>0</v>
      </c>
      <c r="H26" s="65">
        <f>SUM(H14:H17)</f>
        <v>0</v>
      </c>
      <c r="I26" s="29"/>
      <c r="J26" s="29"/>
      <c r="K26" s="75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A15B968BA3C4F82927B2320D196C0" ma:contentTypeVersion="4" ma:contentTypeDescription="Opprett et nytt dokument." ma:contentTypeScope="" ma:versionID="05c29aef330fe24355e12b8023fee323">
  <xsd:schema xmlns:xsd="http://www.w3.org/2001/XMLSchema" xmlns:xs="http://www.w3.org/2001/XMLSchema" xmlns:p="http://schemas.microsoft.com/office/2006/metadata/properties" xmlns:ns2="bd959f4e-d9f1-4b55-b269-11fd690b21db" targetNamespace="http://schemas.microsoft.com/office/2006/metadata/properties" ma:root="true" ma:fieldsID="3c2308ca50bd292c89bc7618c26e0902" ns2:_="">
    <xsd:import namespace="bd959f4e-d9f1-4b55-b269-11fd690b21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59f4e-d9f1-4b55-b269-11fd690b2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E3FE8-34A9-4919-85E8-F3AA73C9210B}"/>
</file>

<file path=customXml/itemProps2.xml><?xml version="1.0" encoding="utf-8"?>
<ds:datastoreItem xmlns:ds="http://schemas.openxmlformats.org/officeDocument/2006/customXml" ds:itemID="{316B2BEA-B2FB-4363-B969-7956CA6C61A4}"/>
</file>

<file path=customXml/itemProps3.xml><?xml version="1.0" encoding="utf-8"?>
<ds:datastoreItem xmlns:ds="http://schemas.openxmlformats.org/officeDocument/2006/customXml" ds:itemID="{546012CA-9872-4DDA-BC6C-E102212DD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Etne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thojac</dc:creator>
  <cp:keywords/>
  <dc:description/>
  <cp:lastModifiedBy/>
  <cp:revision/>
  <dcterms:created xsi:type="dcterms:W3CDTF">2010-04-20T10:17:33Z</dcterms:created>
  <dcterms:modified xsi:type="dcterms:W3CDTF">2026-01-15T10:32:04Z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0x0101008C7A15B968BA3C4F82927B2320D196C0</vt:lpwstr>
  </property>
</Properties>
</file>